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345" windowWidth="11715" windowHeight="5730" tabRatio="752" activeTab="3"/>
  </bookViews>
  <sheets>
    <sheet name="เกณฑ์ กคศ." sheetId="92" r:id="rId1"/>
    <sheet name="ม.พิเศษ" sheetId="59" r:id="rId2"/>
    <sheet name="โรงเรียนคิดเกณฑ์พิเศษ" sheetId="86" r:id="rId3"/>
    <sheet name="แบบโรงเรียน1" sheetId="78" r:id="rId4"/>
    <sheet name="แบบโรงเรียน2" sheetId="79" r:id="rId5"/>
    <sheet name="ตรวจนรหน้า1" sheetId="93" r:id="rId6"/>
    <sheet name="ตรวจนรหน้า2" sheetId="94" r:id="rId7"/>
  </sheets>
  <definedNames>
    <definedName name="_xlnm.Print_Area" localSheetId="5">ตรวจนรหน้า1!$A$2:$AU$29</definedName>
    <definedName name="_xlnm.Print_Area" localSheetId="6">ตรวจนรหน้า2!$A$1:$AS$30</definedName>
    <definedName name="_xlnm.Print_Area" localSheetId="1">ม.พิเศษ!$A$1:$J$19</definedName>
    <definedName name="_xlnm.Print_Area" localSheetId="2">โรงเรียนคิดเกณฑ์พิเศษ!$A$1:$E$57</definedName>
    <definedName name="_xlnm.Print_Titles" localSheetId="2">โรงเรียนคิดเกณฑ์พิเศษ!$2:$4</definedName>
  </definedNames>
  <calcPr calcId="124519"/>
</workbook>
</file>

<file path=xl/calcChain.xml><?xml version="1.0" encoding="utf-8"?>
<calcChain xmlns="http://schemas.openxmlformats.org/spreadsheetml/2006/main">
  <c r="AI1" i="93"/>
  <c r="AE1"/>
  <c r="AD1"/>
  <c r="AB1"/>
  <c r="Z1"/>
  <c r="X1"/>
  <c r="V1"/>
  <c r="T1"/>
  <c r="R1"/>
  <c r="P1"/>
  <c r="N1"/>
  <c r="L1"/>
  <c r="J1"/>
  <c r="H1"/>
  <c r="F1"/>
  <c r="D1"/>
  <c r="B1"/>
  <c r="AF1" s="1"/>
  <c r="AK1" l="1"/>
  <c r="AN1" s="1"/>
  <c r="AJ1"/>
  <c r="AE16"/>
  <c r="AL1" l="1"/>
  <c r="AO1" s="1"/>
  <c r="AT1" s="1"/>
  <c r="AU1" s="1"/>
  <c r="AM1"/>
  <c r="AS22" i="94"/>
  <c r="AR15"/>
  <c r="AI16" i="93"/>
  <c r="AJ16"/>
  <c r="AM16" s="1"/>
  <c r="AD16"/>
  <c r="AB16"/>
  <c r="Z16"/>
  <c r="X16"/>
  <c r="V16"/>
  <c r="T16"/>
  <c r="R16"/>
  <c r="P16"/>
  <c r="N16"/>
  <c r="L16"/>
  <c r="J16"/>
  <c r="H16"/>
  <c r="F16"/>
  <c r="D16"/>
  <c r="B16"/>
  <c r="AS21" i="94"/>
  <c r="AR14"/>
  <c r="AR7"/>
  <c r="AS24" i="93"/>
  <c r="AP1" l="1"/>
  <c r="AF16"/>
  <c r="AK16"/>
  <c r="AN16" s="1"/>
  <c r="AS25"/>
  <c r="AL16" l="1"/>
  <c r="AO16" s="1"/>
  <c r="AT16" l="1"/>
  <c r="AU16" s="1"/>
  <c r="AR8" i="94"/>
  <c r="AP16" i="93"/>
  <c r="C14" i="59" l="1"/>
  <c r="B14"/>
  <c r="E13"/>
  <c r="H13" s="1"/>
  <c r="D13"/>
  <c r="G13"/>
  <c r="E12"/>
  <c r="H12" s="1"/>
  <c r="D12"/>
  <c r="G12" s="1"/>
  <c r="F12" s="1"/>
  <c r="I12" s="1"/>
  <c r="E11"/>
  <c r="H11"/>
  <c r="D11"/>
  <c r="G11"/>
  <c r="E10"/>
  <c r="H10"/>
  <c r="D10"/>
  <c r="G10"/>
  <c r="E9"/>
  <c r="D9"/>
  <c r="D14" s="1"/>
  <c r="E8"/>
  <c r="H8" s="1"/>
  <c r="D8"/>
  <c r="G8" s="1"/>
  <c r="F11"/>
  <c r="I11" s="1"/>
  <c r="F10"/>
  <c r="I10" s="1"/>
  <c r="G9" l="1"/>
  <c r="J10"/>
  <c r="E14"/>
  <c r="H14" s="1"/>
  <c r="J12"/>
  <c r="J11"/>
  <c r="G14"/>
  <c r="B18" s="1"/>
  <c r="F8"/>
  <c r="J13"/>
  <c r="F9"/>
  <c r="I9" s="1"/>
  <c r="H9"/>
  <c r="F13"/>
  <c r="I13" s="1"/>
  <c r="J9" l="1"/>
  <c r="I8"/>
  <c r="J8" s="1"/>
  <c r="F14"/>
  <c r="I14" s="1"/>
  <c r="J14" s="1"/>
  <c r="H18" s="1"/>
  <c r="E18" l="1"/>
</calcChain>
</file>

<file path=xl/sharedStrings.xml><?xml version="1.0" encoding="utf-8"?>
<sst xmlns="http://schemas.openxmlformats.org/spreadsheetml/2006/main" count="860" uniqueCount="290">
  <si>
    <t>ชื่อสถานศึกษา</t>
  </si>
  <si>
    <t>ปริมาณงาน</t>
  </si>
  <si>
    <t>นร.</t>
  </si>
  <si>
    <t>ห้อง</t>
  </si>
  <si>
    <t>รวม</t>
  </si>
  <si>
    <t>บร.</t>
  </si>
  <si>
    <t>ครู</t>
  </si>
  <si>
    <t>จำนวนครู</t>
  </si>
  <si>
    <t>ตาม จ.18</t>
  </si>
  <si>
    <t>รวมทั้งสิ้น</t>
  </si>
  <si>
    <t>ประถมศึกษา</t>
  </si>
  <si>
    <t>ม.1</t>
  </si>
  <si>
    <t>ม.2</t>
  </si>
  <si>
    <t>ม.3</t>
  </si>
  <si>
    <t>ม.4</t>
  </si>
  <si>
    <t>ม.5</t>
  </si>
  <si>
    <t>ม.6</t>
  </si>
  <si>
    <t>จำนวนบุคลากรสายบริหาร</t>
  </si>
  <si>
    <t xml:space="preserve">    -  นักเรียน  121 - 359 คน           มีผู้บริหารได้  1  ตำแหน่ง</t>
  </si>
  <si>
    <t xml:space="preserve">    -  นักเรียน  360 - 719 คน           มีผู้บริหารได้  1  ตำแหน่ง    มีผู้ช่วยได้   1  ตำแหน่ง</t>
  </si>
  <si>
    <t xml:space="preserve">    -  นักเรียน  720 - 1,079 คน        มีผู้บริหารได้  1  ตำแหน่ง    มีผู้ช่วยได้   2  ตำแหน่ง</t>
  </si>
  <si>
    <t xml:space="preserve">    -  นักเรียน  1,080 - 1,679 คน     มีผู้บริหารได้  1  ตำแหน่ง    มีผู้ช่วยได้   3  ตำแหน่ง</t>
  </si>
  <si>
    <t xml:space="preserve">    -  นักเรียน  1,680 คนขึ้นไป         มีผู้บริหารได้  1  ตำแหน่ง    มีผู้ช่วยได้   4  ตำแหน่ง  </t>
  </si>
  <si>
    <t xml:space="preserve">                 หากมีเศษตั้งแต่ 10 คนขึ้นไป ให้เพิ่มอีก 1 ห้อง</t>
  </si>
  <si>
    <t xml:space="preserve">              -  การคิดจำนวนครูให้ปัดเศษตามหลักคณิตศาสตร์  (0.5ขึ้นไปปัดเป็น 1 , ไม่ถึง 0.5 ปัดทิ้ง)</t>
  </si>
  <si>
    <t>อัตราส่วน (มัธยม)      ครู : นักเรียน               =     1  : 20</t>
  </si>
  <si>
    <t xml:space="preserve">                 จำนวนนักเรียน   :   ห้อง            =    40  : 1</t>
  </si>
  <si>
    <t>ตามเกณฑ์ ก.ค.ศ.</t>
  </si>
  <si>
    <t>ภาษาไทย</t>
  </si>
  <si>
    <t>คณิตศาสตร์</t>
  </si>
  <si>
    <t>สังคมศึกษา</t>
  </si>
  <si>
    <t>สุขศึกษา</t>
  </si>
  <si>
    <t>3. ระยะทางระหว่างโรงเรียนถึง สพท. (ตอบเป็นกิโลเมตร)   ................. กิโลเมตร</t>
  </si>
  <si>
    <t>6. แบบแสดงปริมาณงาน (กรอกข้อมูลลงในช่องที่กำหนดทุกช่อง)</t>
  </si>
  <si>
    <t>4. ร.ร.ตั้งอยู่ในพื้นที่ (วงกลมที่ตัวเลขเพียงหัวข้อเดียว)     1.  เทศบาลตำบล          2.  เทศบาลเมือง       3.  เทศบาลนคร        4.   อบต.                5.   กทม.</t>
  </si>
  <si>
    <t>5. ร.ร.มีลักษณะพิเศษ (วงกลมที่ตัวอักษรเพียงหัวข้อเดียว)      ส. เสี่ยงภัย        ก. กันดาร        น.  ชนกลุ่มน้อย        ช.  ชายแดน          พ. พระราชดำริ         ภ. บนภูเขา         บ. บนเกาะ         ป. ปกติ</t>
  </si>
  <si>
    <t>ป.5</t>
  </si>
  <si>
    <t>ป.6</t>
  </si>
  <si>
    <t>อนุบาล 1</t>
  </si>
  <si>
    <t>อนุบาล 2</t>
  </si>
  <si>
    <t>ป.1</t>
  </si>
  <si>
    <t>ป.2</t>
  </si>
  <si>
    <t>ป.3</t>
  </si>
  <si>
    <t>ป.4</t>
  </si>
  <si>
    <t>จำนวนครูปฏิบัติการสอน     =      จำนวนห้องเรียน x (จำนวนนักเรียน : ห้อง)</t>
  </si>
  <si>
    <t xml:space="preserve">                                               จำนวนครู : นักเรียน </t>
  </si>
  <si>
    <t xml:space="preserve">                        ครู : นักเรียนไป-กลับ                  =     1  : 20</t>
  </si>
  <si>
    <t xml:space="preserve">                        จำนวนนักเรียน   :   ห้อง             =    40  : 1</t>
  </si>
  <si>
    <t>การคำนวณห้องเรียน</t>
  </si>
  <si>
    <t xml:space="preserve">    -  ห้องเรียนของ นร.ทั้งหมด   =   จำนวน นร.รายชั้น ÷  40 (นร.: ห้อง)   เศษ 10 คนขึ้น (0.25) ไปปัดเป็น 1 ห้องเรียน</t>
  </si>
  <si>
    <t xml:space="preserve">    -  ห้องเรียนของ นร.ประจำ    =   จำนวน นร.ประจำรายชั้น ÷  40 (นร.: ห้อง)   เศษ 10 คนขึ้น (0.25) ไปปัดเป็น 1 ห้องเรียน</t>
  </si>
  <si>
    <t xml:space="preserve">    -  ห้องเรียนของ นร.ไป-กลับ    =   จำนวนห้องเรียนทั้งหมด - ห้องเรียนนักเรียนประจำ </t>
  </si>
  <si>
    <t>การคำนวณครู</t>
  </si>
  <si>
    <t xml:space="preserve">   -  จำนวนครูรวม นร.ประจำ     =      จำนวนห้องเรียน นร.ประจำ x (จำนวนนักเรียน : ห้อง)           </t>
  </si>
  <si>
    <t xml:space="preserve">       หรือ       จำนวนห้องเรียน X  40</t>
  </si>
  <si>
    <t xml:space="preserve">                                                                      จำนวนครู : นักเรียน </t>
  </si>
  <si>
    <t xml:space="preserve">   -  จำนวนครูรวม นร.ไป-กลับ    =      จำนวนห้องเรียน นร.ไป-กลับ x (จำนวนนักเรียน : ห้อง)    </t>
  </si>
  <si>
    <t xml:space="preserve">       หรือ       จำนวนห้องเรียน X  2</t>
  </si>
  <si>
    <t>จำนวนครูรวม                       =      จำนวนครูรวม นร.ประจำ  +  จำนวนครูรวม นร.ไป-กลับ</t>
  </si>
  <si>
    <t>จำนวนครูปฏิบัติการสอน        =      จำนวนครูรวม   - จำนวนครูสายบริหาร</t>
  </si>
  <si>
    <t xml:space="preserve">    -    1 - 2    ห้องเรียน                      มีผู้บริหารได้  1  ตำแหน่ง</t>
  </si>
  <si>
    <t xml:space="preserve">    -    3 - 6   ห้องเรียน                       มีผู้บริหารได้  1  ตำแหน่ง    มีผู้ช่วยได้   1  ตำแหน่ง</t>
  </si>
  <si>
    <t xml:space="preserve">    -    7 - 14  ห้องเรียน                      มีผู้บริหารได้  1  ตำแหน่ง    มีผู้ช่วยได้   2  ตำแหน่ง</t>
  </si>
  <si>
    <t xml:space="preserve">    -   15 - 23  ห้องเรียน                     มีผู้บริหารได้  1  ตำแหน่ง    มีผู้ช่วยได้   3  ตำแหน่ง</t>
  </si>
  <si>
    <t xml:space="preserve">    -    24  ห้องเรียนขึ้นไป                  มีผู้บริหารได้  1  ตำแหน่ง    มีผู้ช่วยได้   4  ตำแหน่ง</t>
  </si>
  <si>
    <t xml:space="preserve">               -  การคิดจำนวนครูให้ปัดเศษตามหลักคณิตศาสตร์  (0.5ขึ้นไปปัดเป็น 1 , ไม่ถึง 0.5 ปัดทิ้ง)</t>
  </si>
  <si>
    <t>2. จำนวนนักเรียน ห้องเรียน แยกประจำ/ไปกลับ</t>
  </si>
  <si>
    <t>ชั้นเรียน</t>
  </si>
  <si>
    <t>จำนวนนักเรียน</t>
  </si>
  <si>
    <t>จำนวนห้องเรียน</t>
  </si>
  <si>
    <t>ครูรวม (เกณฑ์ ก.ค.ศ.)</t>
  </si>
  <si>
    <t>ประจำ</t>
  </si>
  <si>
    <t>ไป-กลับ</t>
  </si>
  <si>
    <t>ครูรวม นร.ประจำ</t>
  </si>
  <si>
    <t>ครูรวม นร.ไป-กลับ</t>
  </si>
  <si>
    <t>ครูรวม</t>
  </si>
  <si>
    <t>มัธยมศึกษา ปีที่ 1</t>
  </si>
  <si>
    <t>มัธยมศึกษา ปีที่ 2</t>
  </si>
  <si>
    <t>มัธยมศึกษา ปีที่ 3</t>
  </si>
  <si>
    <t>มัธยมศึกษา ปีที่ 4</t>
  </si>
  <si>
    <t>มัธยมศึกษา ปีที่ 5</t>
  </si>
  <si>
    <t>มัธยมศึกษา ปีที่ 6</t>
  </si>
  <si>
    <t>ข้อมูล กผอ./สพร./สพฐ.</t>
  </si>
  <si>
    <t xml:space="preserve">3. จำนวนครูตามเกณฑ์ ก.ค.ศ. </t>
  </si>
  <si>
    <t xml:space="preserve">     3.1 ผู้บริหาร</t>
  </si>
  <si>
    <t xml:space="preserve">     3.2 ครูผู้สอน</t>
  </si>
  <si>
    <t xml:space="preserve">     3.3 ครูรวม</t>
  </si>
  <si>
    <t>หมายเหตุ   กรอกข้อมูลเฉพาะจำนวนนักเรียนประจำ, ไป-กลับ รายชั้นเท่านั้น (แถบสูตรสีเหลืองห้ามแก้-ห้ามลบ)</t>
  </si>
  <si>
    <t>ของ โรงเรียน ....................................... ตำบล .............................. อำเภอ......................... จังหวัด ....................... รหัสโรงเรียน (p-obec) ....................</t>
  </si>
  <si>
    <t>ปฐมวัย</t>
  </si>
  <si>
    <t>เคมี</t>
  </si>
  <si>
    <t>ชีววิทยา</t>
  </si>
  <si>
    <t>ฟิสิกส์</t>
  </si>
  <si>
    <t>พลศึกษา</t>
  </si>
  <si>
    <t>ศิลปศึกษา</t>
  </si>
  <si>
    <t>นาฏศิลป์</t>
  </si>
  <si>
    <t>เกษตรกรรม</t>
  </si>
  <si>
    <t>คหกรรมศาสตร์</t>
  </si>
  <si>
    <t>อุตสาหกรรมศิลป์</t>
  </si>
  <si>
    <t>การศึกษาพิเศษ</t>
  </si>
  <si>
    <t>ความต้องการครูฯ (กรอกเฉพาะโรงเรียนที่ขาดครูตามเกณฑ์ ก.ค.ศ.) เท่านั้น</t>
  </si>
  <si>
    <t>***แถบสูตร ห้ามลบนะจ๊ะ</t>
  </si>
  <si>
    <t xml:space="preserve">    ศรีสะเกษ, ระยอง และ นครศรีธรรมราช</t>
  </si>
  <si>
    <t>1. โรงเรียน ..............................................  ตำบล .............................. อำเภอ ............................. จังหวัด .......................   สพป./สพม. ............................</t>
  </si>
  <si>
    <t>จังหวัด</t>
  </si>
  <si>
    <t>วิทยาศาสตร์(ทั่วไป)</t>
  </si>
  <si>
    <t>คอมพิวเตอร์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</si>
  <si>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</si>
  <si>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</si>
  <si>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</si>
  <si>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</si>
  <si>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อัตราส่วน          ครู : นักเรียนประจำ                   =     1  : 12</t>
  </si>
  <si>
    <t>สูตรการคำนวณอัตรากำลังข้าราชการครูตามเกณฑ์ ก.ค.ศ.</t>
  </si>
  <si>
    <t xml:space="preserve">           ครูสอนรวม             =     จำนวนห้องเรียน x  2</t>
  </si>
  <si>
    <t>สังกัดสำนักงานเขตพื้นที่การศึกษา.......................................</t>
  </si>
  <si>
    <t>แบบ 5 โรงเรียนมัธยมศึกษา (ปกติ)</t>
  </si>
  <si>
    <t>แบบ 6 โรงเรียนมัธยมศึกษาในโครงการพิเศษต่าง ๆ (กรณีที่มีนักเรียนประจำบางส่วน หรือ นักเรียนประจำทั้งหมด)</t>
  </si>
  <si>
    <t>แบบคำนวณอัตรากำลังข้าราชการครูตามเกณฑ์ ก.ค.ศ. ของโรงเรียนที่มีวัตถุประสงค์พิเศษต่าง ๆ</t>
  </si>
  <si>
    <t>ที่</t>
  </si>
  <si>
    <t>ตำแหน่งว่าง</t>
  </si>
  <si>
    <t>ครูไปช่วยราชการ</t>
  </si>
  <si>
    <t>โสตทัศนศึกษา</t>
  </si>
  <si>
    <t xml:space="preserve">1. ประเภทสถานศึกษา (ตามประกาศจัดตั้งของกระทรวงศึกษาธิการ) (วงกลมที่ตัวอักษร)     ป.   ประถมศึกษา                    ข.  ขยายโอกาสทางการศึกษา              ม. มัธยมศึกษา        </t>
  </si>
  <si>
    <t>หน้า 2</t>
  </si>
  <si>
    <t>ไม่สามารถระบุได้</t>
  </si>
  <si>
    <t>หน้า 1</t>
  </si>
  <si>
    <t>ภาษาอังกฤษ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</si>
  <si>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</si>
  <si>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</si>
  <si>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</si>
  <si>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</si>
  <si>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</si>
  <si>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ภาษาฝรั่งเศส</t>
  </si>
  <si>
    <t>ภาษาเยอรมัน</t>
  </si>
  <si>
    <t>ภาษาสเปน</t>
  </si>
  <si>
    <t>ภาษาจีน</t>
  </si>
  <si>
    <t>ภาษาเกาหลี</t>
  </si>
  <si>
    <t>ภาษาญี่ปุ่น</t>
  </si>
  <si>
    <t>ภาษารัสเซีย</t>
  </si>
  <si>
    <t>ภาษามาเลเซีย</t>
  </si>
  <si>
    <t>ภาษาเมียนมาร์</t>
  </si>
  <si>
    <t>ภาษาเวียดนาม</t>
  </si>
  <si>
    <t>8. ความต้องการครูตามจำนวนที่ขาดจากเกณฑ์ ก.ค.ศ. (เฉพาะโรงเรียนที่ขาดเท่านั้น)</t>
  </si>
  <si>
    <t>อื่น ๆ (ระบุ)</t>
  </si>
  <si>
    <t>หมายเหตุ(2)  4. ความต้องการครูฯ ให้กรอกเฉพาะโรงเรียนที่ขาดครูตามเกณฑ์ ก.ค.ศ.  และจำนวนความต้องการเท่ากับจำนวนความขาดเท่านั้น</t>
  </si>
  <si>
    <t>1. กาญจนาภิเษกวิทยาลัย (8 โรง)/ สุราษฎร์ธานี, กระบี่, สุพรรณบุรี, อุทัยธานี, เพชรบูรณ์, กาฬสินธุ์, ชัยภูมิ และ ฉะเชิงเทรา</t>
  </si>
  <si>
    <t xml:space="preserve">2. เฉลิมพระเกียรติสมเด็จพระศรีนครินทร์ (11 โรง)/ สมุทรสาคร, ยะลา, กาญจนบุรี, ลพบุรี, กำแพงเพชร, พะเยา, หนองบัวลำภู, ร้อยเอ็ด, </t>
  </si>
  <si>
    <t>3. มกุฏเมืองราชวิทยาลัย ระยอง</t>
  </si>
  <si>
    <t>4. มัธยมสังคีตวิทยา ปทุมธานี</t>
  </si>
  <si>
    <t>5. บรมราชินีนาถวิทยาลัย  ราชบุรี</t>
  </si>
  <si>
    <t>6.กาญจนาภิเษกวิทยาลัย นครปฐม</t>
  </si>
  <si>
    <t>7. สุรินทร์ราชมงคล สุรินทร์</t>
  </si>
  <si>
    <t>สำหรับโรงเรียนจุฬาภรณราชวิทยาลัยทั้ง 12 แห่ง ให้กำหนดเป็นกรอบอัตรากำลังแทน จำนวนผู้บริหาร 5 ตำแหน่ง/ ครูผู้สอน 60 ตำแหน่ง และสายสนับสนุน 62 ตำแหน่ง</t>
  </si>
  <si>
    <t>ภาษาเขมร</t>
  </si>
  <si>
    <t>ใช้เฉพาะโรงเรียนที่มีวัตถุประสงค์พิเศษเท่านั้น รายชื่อสถานศึกษา 24  โรง ดังนี้</t>
  </si>
  <si>
    <t xml:space="preserve">2. จำนวนนักเรียนรวม (ระบุ) ..... คน </t>
  </si>
  <si>
    <t>7. แบบแสดงจำนวนครูตาม จ.18 (รวมตำแหน่งว่าง/ครูไปช่วยฯ) จำแนกตามสาขาวิชาที่สอน</t>
  </si>
  <si>
    <t xml:space="preserve">หมายเหตุ (1)   1. การกระจายครู ครูตาม จ.18  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</si>
  <si>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 xml:space="preserve">   3. ตำแหน่งครูไปช่วยราชการ ให้ลงในช่อง "ครูไปช่วยราชการ"</t>
  </si>
  <si>
    <t>9. วิชาสอนของครูเกษียณปี 59 จำแนกรายวิชาที่สอน</t>
  </si>
  <si>
    <t xml:space="preserve"> 5. วิชาสอนของครูที่เกษียณฯ ให้กรอกเฉพาะโรงเรียนที่มีครูเกษียณเท่านั้น หากสอนมากกว่า 1 วิชา ให้เลือกวิชาที่สอนมากที่สุดเพียงวิชาเดียว และจำนวนวิชาที่สอนต้องเท่ากับจำนวนเกษียณด้วย</t>
  </si>
  <si>
    <t>6.1 ตำแหน่งผู้บริหาร ให้กรอกในช่อง "บร"   ไม่ต้องกรอกวุฒิการศึกษาวิชาเอก</t>
  </si>
  <si>
    <t>6.2  ครูสอน ให้จำแนกตามวุฒิการศึกษาวิชาเอกที่จบ / ในกรณี ที่จบมากกว่า 1 วุฒิ ให้เลือกวุฒิการศึกษาวิชาเอกที่สอน /</t>
  </si>
  <si>
    <t xml:space="preserve">และในกรณีที่จบ ป.โท / ป.ตรี (บริหารการศึกษา) ขอให้ใช้วุฒิ ในระดับ ป.ตรี  หรือในระดับที่ต่ำกว่า ซึ่งจำแนกวุฒิการศึกษาวิชาเอก </t>
  </si>
  <si>
    <t>มาจำแนกแทน / และกรณีที่จบวุฒิการศึกษาวิชาเอกที่นอกเหนือจากนี้ (ไม่สามารถเข้ากับกลุ่มใดได้ ให้ใส่ในช่อง "ไม่สามารถระบุได้")</t>
  </si>
  <si>
    <t>7. แบบรายงานฉบับนี้ (แบบโรงเรียน) สพฐ.จัดทำขึ้นเพื่อให้เกิดความสะดวกในการจัดทำข้อมูลของ สพท.เท่านั้น (สพท.อาจไม่ใช้หรือปรับแก้ไขได้</t>
  </si>
  <si>
    <t xml:space="preserve">   ตามความเหมาะสม) </t>
  </si>
  <si>
    <t xml:space="preserve">     เพื่อรองรับนักศึกษาทุน หรือรอเกลี่ยให้ สพท.อื่น ด้วย</t>
  </si>
  <si>
    <t>จำนวนครู ตาม จ.18 (รวมตำแหน่งว่าง/ครูไปช่วยราชการ) จำแนกตามสาขาวิชาที่สอน</t>
  </si>
  <si>
    <t>จำนวนครู ตาม จ.18 (รวมตำแหน่งว่าง/ครูไปช่วยราชการ) จำแนกตามวุฒิการศึกษา (วิชาเอก)</t>
  </si>
  <si>
    <t xml:space="preserve">10. จำนวนข้าราชการครู ตาม จ.18(รวมตำแหน่งว่าง/ครูไปช่วยราชการ)  จำแนกตามวุฒิการศึกษา (วิชาเอก)   </t>
  </si>
  <si>
    <t xml:space="preserve"> 6. จำนวนข้าราชการครู ตาม จ.18 (ตามข้อ 10) จำแนกตามวุฒิการศึกษา (วิชาเอก) </t>
  </si>
  <si>
    <t>โรงเรียนที่มีการคำนวณครูตามเกณฑ์ต่างจากเกณฑ์ปกติ (51 โรง/28 เขต)</t>
  </si>
  <si>
    <t>(สพท. ต้องเข้าไปกรอกข้อมูลของโรงเรียนเป็นรายโรงในการคำนวณครูตามเกณฑ์ที่ถูกต้องก่อนที่จะลงข้อมูลตามแบบ)</t>
  </si>
  <si>
    <t>สพท.</t>
  </si>
  <si>
    <t>คำนวณครูเกณฑ์</t>
  </si>
  <si>
    <t xml:space="preserve">วัดหงษ์รัตนาราม </t>
  </si>
  <si>
    <t>กทม.</t>
  </si>
  <si>
    <t>สพป.กทม.</t>
  </si>
  <si>
    <t>พิการเรียนร่วม</t>
  </si>
  <si>
    <t xml:space="preserve">วัดอุทัยธาราม </t>
  </si>
  <si>
    <t xml:space="preserve">วัดโสมนัส </t>
  </si>
  <si>
    <t xml:space="preserve">วัดมหาบุศย์ฯ </t>
  </si>
  <si>
    <t xml:space="preserve">วัดช่างเหล็ก </t>
  </si>
  <si>
    <t xml:space="preserve">ราชวินิตประถมบางแค </t>
  </si>
  <si>
    <t xml:space="preserve">วัดหนัง </t>
  </si>
  <si>
    <t xml:space="preserve">สายน้ำทิพย์ </t>
  </si>
  <si>
    <t xml:space="preserve">อนุบาลพิบูลเวศน์ </t>
  </si>
  <si>
    <t xml:space="preserve">พญาไท </t>
  </si>
  <si>
    <t xml:space="preserve">พระตำหนักสวนกุหลาบ </t>
  </si>
  <si>
    <t>วัดจันทนาราม</t>
  </si>
  <si>
    <t>จันทบุรี</t>
  </si>
  <si>
    <t>วัดนาพร้าว</t>
  </si>
  <si>
    <t>ชลบุรี</t>
  </si>
  <si>
    <t>สพป.ชลบุรี เขต 3</t>
  </si>
  <si>
    <t>วัดบ้านนา</t>
  </si>
  <si>
    <t>เขายายศรี</t>
  </si>
  <si>
    <t>มัธยมสังคีตวิทยา ปทุมธานี</t>
  </si>
  <si>
    <t>ปทุมธานี</t>
  </si>
  <si>
    <t>สพม. 4</t>
  </si>
  <si>
    <t>ม.พิเศษ</t>
  </si>
  <si>
    <t>โรงเรียนจุฬาภรณราชวิทยาลัย</t>
  </si>
  <si>
    <t>กรอบครู 5-60-65</t>
  </si>
  <si>
    <t>เฉลิมพระเกียรติสมเด็จพระศรีนครินทร์</t>
  </si>
  <si>
    <t>ลพบุรี</t>
  </si>
  <si>
    <t>สพม. 5</t>
  </si>
  <si>
    <t>กาญจนภิเษกวิทยาลัย</t>
  </si>
  <si>
    <t>ฉะเชิงเทรา</t>
  </si>
  <si>
    <t>สพม. 6</t>
  </si>
  <si>
    <t>กาญจนบุรี</t>
  </si>
  <si>
    <t>สพม. 8</t>
  </si>
  <si>
    <t>บรมราชินีนาถวิทยาลัย  ราชบุรี</t>
  </si>
  <si>
    <t>ราชบุรี</t>
  </si>
  <si>
    <t>สุพรรณบุรี</t>
  </si>
  <si>
    <t>สพม. 9</t>
  </si>
  <si>
    <t>นครปฐม</t>
  </si>
  <si>
    <t>สมุทรสาคร</t>
  </si>
  <si>
    <t>สพม. 10</t>
  </si>
  <si>
    <t>เพชรบุรี</t>
  </si>
  <si>
    <t>สุราษฎร์ธานี</t>
  </si>
  <si>
    <t>สพม. 11</t>
  </si>
  <si>
    <t>นครศรีธรรมราช</t>
  </si>
  <si>
    <t>สพม. 12</t>
  </si>
  <si>
    <t>กระบี่</t>
  </si>
  <si>
    <t>สพม. 13</t>
  </si>
  <si>
    <t>ตรัง</t>
  </si>
  <si>
    <t>ยะลา</t>
  </si>
  <si>
    <t>สพม. 15</t>
  </si>
  <si>
    <t>สตูล</t>
  </si>
  <si>
    <t>สพม. 16</t>
  </si>
  <si>
    <t>ระยอง</t>
  </si>
  <si>
    <t>สพม. 18</t>
  </si>
  <si>
    <t>มกุฏเมืองราชวิทยาลัย ระยอง</t>
  </si>
  <si>
    <t>หนองบัวลำภู</t>
  </si>
  <si>
    <t>สพม. 19</t>
  </si>
  <si>
    <t>เลย</t>
  </si>
  <si>
    <t>มุกดาหาร</t>
  </si>
  <si>
    <t>สพม. 22</t>
  </si>
  <si>
    <t>กาฬสินธุ์</t>
  </si>
  <si>
    <t>สพม. 24</t>
  </si>
  <si>
    <t>ร้อยเอ็ด</t>
  </si>
  <si>
    <t>สพม. 27</t>
  </si>
  <si>
    <t>ศรีสะเกษ</t>
  </si>
  <si>
    <t>สพม. 28</t>
  </si>
  <si>
    <t>ชัยภูมิ</t>
  </si>
  <si>
    <t>สพม. 30</t>
  </si>
  <si>
    <t>บุรีรัมย์</t>
  </si>
  <si>
    <t>สพม. 32</t>
  </si>
  <si>
    <t>สุรินทร์ราชมงคล สุรินทร์</t>
  </si>
  <si>
    <t>สุรินทร์</t>
  </si>
  <si>
    <t>สพม. 33</t>
  </si>
  <si>
    <t>พะเยา</t>
  </si>
  <si>
    <t>สพม. 36</t>
  </si>
  <si>
    <t>เชียงราย</t>
  </si>
  <si>
    <t>พิษณุโลก</t>
  </si>
  <si>
    <t>สพม. 39</t>
  </si>
  <si>
    <t>เพชรบูรณ์</t>
  </si>
  <si>
    <t>สพม. 40</t>
  </si>
  <si>
    <t>กำแพงเพชร</t>
  </si>
  <si>
    <t>สพม. 41</t>
  </si>
  <si>
    <t>อุทัยธานี</t>
  </si>
  <si>
    <t>สพม. 42</t>
  </si>
  <si>
    <t>สพป.จันทบุรี เขต 1</t>
  </si>
  <si>
    <t>อนุบาล 3 ขวบ</t>
  </si>
  <si>
    <t>จำนวนครู
- ขาด, +เกิน</t>
  </si>
  <si>
    <t xml:space="preserve"> -ขาด,
+เกิน
ร้อยละ</t>
  </si>
  <si>
    <t>ครูไป
ช่วย
ราชการ</t>
  </si>
  <si>
    <t>ครูมา
ช่วย
ราชการ</t>
  </si>
  <si>
    <t xml:space="preserve"> -ขาด,
+เกิน
สุทธิ</t>
  </si>
  <si>
    <t xml:space="preserve"> -ขาด,
+เกิน
สุทธิ
ร้อยละ</t>
  </si>
  <si>
    <t>ครู
เกษียณ
ปี 60</t>
  </si>
  <si>
    <t>เทคโนโลยีทางการศึกษา</t>
  </si>
  <si>
    <r>
      <t>เงื่อนไข</t>
    </r>
    <r>
      <rPr>
        <sz val="14"/>
        <rFont val="Cordia New"/>
        <family val="2"/>
        <charset val="222"/>
      </rPr>
      <t xml:space="preserve">  -  การคิดจำนวนห้องเรียน (โดยใช้จำนวนนักเรียน : ห้อง หารจำนวนนักเรียน)  แต่ละชั้น </t>
    </r>
  </si>
  <si>
    <t>แบบรายงานข้อมูลนักเรียน ณ วันที่ 10 มิถุนายน 2560 (เพื่อประกอบการวางแผนกำลังคน)</t>
  </si>
  <si>
    <t>ข้อมูลเฉพาะสถานศึกษา ณ วันที่ 10 มิถุนายน 2560  (ข้อมูลนักเรียนที่รายงานผ่านระบบข้อมูลนักเรียนรายบุคคล Data Management Center : DMC ของ สนผ.)</t>
  </si>
  <si>
    <t>วิชาสอนของครูที่เกษียณฯ ปี 60 (กรอกเฉพาะโรงเรียนที่มีครูเกษียณเท่านั้น)</t>
  </si>
  <si>
    <t xml:space="preserve">                                   สังกัดสำนักงานเขตพื้นที่การศึกษา.......................................</t>
  </si>
  <si>
    <t>เทคโลโลยีทางการศึกษา</t>
  </si>
  <si>
    <t>ตรวจสอบครู จ.18</t>
  </si>
  <si>
    <t>ตรวจสอบความต้องการครู</t>
  </si>
  <si>
    <t>(หากเป็นโรงเรียนเกิน ตัวเลขจะเป็นบวก มีค่าเท่ากับจำนวนที่เกิน)</t>
  </si>
  <si>
    <t>ตรวจสอบครูเกษียณ</t>
  </si>
  <si>
    <t xml:space="preserve">10. จำนวนข้าราชการครู ตาม จ.18(รวมตำแหน่งว่าง/ครูไปช่วยฯ)  จำแนกตามวุฒิการศึกษา (วิชาเอก)   </t>
  </si>
  <si>
    <t>ตรวจสอบครูจ.18</t>
  </si>
  <si>
    <t>9. วิชาสอนของครูเกษียณปี 60 จำแนกรายวิชาที่สอน</t>
  </si>
  <si>
    <t xml:space="preserve">หมายเหตุ (1)         1. การกระจายครู ครูตาม จ.18  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</si>
  <si>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>หมายเหตุ(2)          4. ความต้องการครูฯ ให้กรอกเฉพาะโรงเรียนที่ขาดครูตามเกณฑ์ ก.ค.ศ.  และจำนวนความต้องการเท่ากับจำนวนความขาดเท่านั้น</t>
  </si>
  <si>
    <t xml:space="preserve">   2. ตำแหน่งว่าง ให้ลงในช่อง "ตำแหน่งว่าง"  หมายถึง ตำแหน่งว่างที่เกิดจากสาเหตุ การตาย ลาออก ต้องโทษทางวินัย แล้ว ในที่นี้ให้หมายรวมถึงตำแหน่งเกษียณอายุราชการ ปี 2556-2559 ที่ สพฐ. สงวนไว้ </t>
  </si>
  <si>
    <t>ใช้ชีท ม.พิเศษในการคำนวณอัตรากำลังครู</t>
  </si>
  <si>
    <t>จำนวนครูตาม จ 18 หมายถึง ตำแหน่งที่มีคนครองตามบัญชีถือจ่าย รวมถึง ตำแหน่งว่างและตำแหน่งของครูไปช่วยราชการ</t>
  </si>
</sst>
</file>

<file path=xl/styles.xml><?xml version="1.0" encoding="utf-8"?>
<styleSheet xmlns="http://schemas.openxmlformats.org/spreadsheetml/2006/main">
  <fonts count="27">
    <font>
      <sz val="14"/>
      <name val="Cordia New"/>
      <charset val="222"/>
    </font>
    <font>
      <b/>
      <sz val="14"/>
      <name val="Cordia New"/>
      <family val="2"/>
      <charset val="222"/>
    </font>
    <font>
      <sz val="14"/>
      <name val="Cordia New"/>
      <family val="2"/>
      <charset val="222"/>
    </font>
    <font>
      <sz val="14"/>
      <name val="Cordia New"/>
      <family val="2"/>
    </font>
    <font>
      <b/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sz val="18"/>
      <name val="TH SarabunPSK"/>
      <family val="2"/>
    </font>
    <font>
      <b/>
      <sz val="18"/>
      <color theme="3" tint="-0.249977111117893"/>
      <name val="TH SarabunPSK"/>
      <family val="2"/>
    </font>
    <font>
      <b/>
      <sz val="18"/>
      <color rgb="FF002060"/>
      <name val="TH SarabunPSK"/>
      <family val="2"/>
    </font>
    <font>
      <b/>
      <sz val="16"/>
      <color rgb="FFFF0000"/>
      <name val="TH SarabunPSK"/>
      <family val="2"/>
    </font>
    <font>
      <b/>
      <i/>
      <sz val="18"/>
      <name val="TH SarabunPSK"/>
      <family val="2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20"/>
      <name val="Cordia New"/>
      <family val="2"/>
      <charset val="222"/>
    </font>
    <font>
      <sz val="16"/>
      <name val="Cordia New"/>
      <family val="2"/>
      <charset val="222"/>
    </font>
    <font>
      <b/>
      <u/>
      <sz val="14"/>
      <name val="Cordia New"/>
      <family val="2"/>
      <charset val="22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sz val="18"/>
      <color rgb="FF0070C0"/>
      <name val="TH SarabunPSK"/>
      <family val="2"/>
    </font>
    <font>
      <b/>
      <sz val="18"/>
      <color rgb="FF0070C0"/>
      <name val="TH SarabunPSK"/>
      <family val="2"/>
    </font>
    <font>
      <sz val="20"/>
      <name val="TH SarabunPSK"/>
      <family val="2"/>
    </font>
    <font>
      <b/>
      <sz val="20"/>
      <color rgb="FF0070C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290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11" fillId="0" borderId="0" xfId="0" applyFont="1"/>
    <xf numFmtId="0" fontId="6" fillId="0" borderId="0" xfId="0" applyFont="1" applyFill="1"/>
    <xf numFmtId="0" fontId="7" fillId="3" borderId="11" xfId="0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11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1" fillId="0" borderId="0" xfId="0" applyNumberFormat="1" applyFont="1"/>
    <xf numFmtId="0" fontId="11" fillId="3" borderId="14" xfId="0" applyFont="1" applyFill="1" applyBorder="1" applyAlignment="1">
      <alignment horizontal="center"/>
    </xf>
    <xf numFmtId="1" fontId="11" fillId="3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5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1" fillId="0" borderId="0" xfId="0" applyFont="1" applyFill="1"/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1" fontId="9" fillId="3" borderId="13" xfId="0" applyNumberFormat="1" applyFont="1" applyFill="1" applyBorder="1" applyAlignment="1">
      <alignment horizontal="center"/>
    </xf>
    <xf numFmtId="0" fontId="11" fillId="0" borderId="0" xfId="0" applyFont="1" applyAlignment="1"/>
    <xf numFmtId="1" fontId="9" fillId="3" borderId="14" xfId="0" applyNumberFormat="1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 shrinkToFit="1"/>
    </xf>
    <xf numFmtId="2" fontId="11" fillId="0" borderId="11" xfId="0" applyNumberFormat="1" applyFont="1" applyFill="1" applyBorder="1" applyAlignment="1">
      <alignment horizontal="center" shrinkToFit="1"/>
    </xf>
    <xf numFmtId="0" fontId="11" fillId="12" borderId="11" xfId="0" applyFont="1" applyFill="1" applyBorder="1" applyAlignment="1">
      <alignment horizontal="center"/>
    </xf>
    <xf numFmtId="0" fontId="11" fillId="12" borderId="11" xfId="0" applyFont="1" applyFill="1" applyBorder="1"/>
    <xf numFmtId="0" fontId="11" fillId="0" borderId="11" xfId="0" applyFont="1" applyFill="1" applyBorder="1"/>
    <xf numFmtId="0" fontId="11" fillId="11" borderId="11" xfId="0" applyFont="1" applyFill="1" applyBorder="1"/>
    <xf numFmtId="0" fontId="11" fillId="3" borderId="11" xfId="0" applyFont="1" applyFill="1" applyBorder="1"/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/>
    </xf>
    <xf numFmtId="0" fontId="7" fillId="14" borderId="11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4" fillId="0" borderId="0" xfId="0" applyFont="1" applyAlignment="1"/>
    <xf numFmtId="0" fontId="9" fillId="0" borderId="0" xfId="0" applyFont="1" applyAlignment="1">
      <alignment vertical="center"/>
    </xf>
    <xf numFmtId="0" fontId="17" fillId="0" borderId="0" xfId="0" applyFont="1"/>
    <xf numFmtId="0" fontId="19" fillId="0" borderId="0" xfId="2" applyFont="1"/>
    <xf numFmtId="0" fontId="20" fillId="0" borderId="2" xfId="2" applyFont="1" applyBorder="1"/>
    <xf numFmtId="0" fontId="2" fillId="0" borderId="1" xfId="2" applyFont="1" applyBorder="1"/>
    <xf numFmtId="0" fontId="2" fillId="0" borderId="4" xfId="2" applyFont="1" applyBorder="1"/>
    <xf numFmtId="0" fontId="2" fillId="0" borderId="0" xfId="2" applyFont="1"/>
    <xf numFmtId="0" fontId="20" fillId="0" borderId="5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5" xfId="2" applyFont="1" applyBorder="1"/>
    <xf numFmtId="0" fontId="2" fillId="0" borderId="8" xfId="2" applyFont="1" applyBorder="1"/>
    <xf numFmtId="0" fontId="2" fillId="0" borderId="10" xfId="2" applyFont="1" applyBorder="1"/>
    <xf numFmtId="0" fontId="2" fillId="0" borderId="12" xfId="2" applyFont="1" applyBorder="1"/>
    <xf numFmtId="0" fontId="1" fillId="0" borderId="5" xfId="2" applyFont="1" applyBorder="1"/>
    <xf numFmtId="0" fontId="4" fillId="0" borderId="0" xfId="2" applyFont="1" applyBorder="1"/>
    <xf numFmtId="0" fontId="2" fillId="0" borderId="0" xfId="2" applyFont="1" applyAlignment="1">
      <alignment vertical="center"/>
    </xf>
    <xf numFmtId="0" fontId="1" fillId="3" borderId="16" xfId="2" applyFont="1" applyFill="1" applyBorder="1" applyAlignment="1">
      <alignment vertical="center"/>
    </xf>
    <xf numFmtId="0" fontId="2" fillId="3" borderId="17" xfId="2" applyFont="1" applyFill="1" applyBorder="1" applyAlignment="1">
      <alignment vertical="center"/>
    </xf>
    <xf numFmtId="0" fontId="2" fillId="3" borderId="18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3" fillId="0" borderId="0" xfId="2" applyFont="1"/>
    <xf numFmtId="0" fontId="3" fillId="0" borderId="5" xfId="2" applyFont="1" applyBorder="1"/>
    <xf numFmtId="0" fontId="3" fillId="0" borderId="0" xfId="2" applyFont="1" applyBorder="1"/>
    <xf numFmtId="0" fontId="3" fillId="0" borderId="7" xfId="2" applyFont="1" applyBorder="1"/>
    <xf numFmtId="0" fontId="4" fillId="3" borderId="2" xfId="2" applyFont="1" applyFill="1" applyBorder="1"/>
    <xf numFmtId="0" fontId="4" fillId="3" borderId="1" xfId="2" applyFont="1" applyFill="1" applyBorder="1"/>
    <xf numFmtId="0" fontId="4" fillId="3" borderId="4" xfId="2" applyFont="1" applyFill="1" applyBorder="1"/>
    <xf numFmtId="0" fontId="4" fillId="3" borderId="8" xfId="2" applyFont="1" applyFill="1" applyBorder="1"/>
    <xf numFmtId="0" fontId="4" fillId="3" borderId="10" xfId="2" applyFont="1" applyFill="1" applyBorder="1" applyAlignment="1">
      <alignment horizontal="right"/>
    </xf>
    <xf numFmtId="0" fontId="4" fillId="3" borderId="12" xfId="2" applyFont="1" applyFill="1" applyBorder="1"/>
    <xf numFmtId="0" fontId="4" fillId="3" borderId="16" xfId="2" applyFont="1" applyFill="1" applyBorder="1"/>
    <xf numFmtId="0" fontId="3" fillId="3" borderId="17" xfId="2" applyFont="1" applyFill="1" applyBorder="1"/>
    <xf numFmtId="0" fontId="3" fillId="3" borderId="18" xfId="2" applyFont="1" applyFill="1" applyBorder="1"/>
    <xf numFmtId="0" fontId="2" fillId="0" borderId="0" xfId="2" applyFont="1" applyBorder="1" applyAlignment="1">
      <alignment horizontal="center"/>
    </xf>
    <xf numFmtId="0" fontId="1" fillId="9" borderId="2" xfId="2" applyFont="1" applyFill="1" applyBorder="1"/>
    <xf numFmtId="0" fontId="2" fillId="9" borderId="1" xfId="2" applyFont="1" applyFill="1" applyBorder="1"/>
    <xf numFmtId="0" fontId="2" fillId="9" borderId="4" xfId="2" applyFont="1" applyFill="1" applyBorder="1"/>
    <xf numFmtId="0" fontId="1" fillId="3" borderId="16" xfId="2" applyFont="1" applyFill="1" applyBorder="1"/>
    <xf numFmtId="0" fontId="2" fillId="3" borderId="17" xfId="2" applyFont="1" applyFill="1" applyBorder="1"/>
    <xf numFmtId="0" fontId="2" fillId="3" borderId="18" xfId="2" applyFont="1" applyFill="1" applyBorder="1"/>
    <xf numFmtId="0" fontId="14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1" xfId="0" applyFont="1" applyFill="1" applyBorder="1"/>
    <xf numFmtId="0" fontId="6" fillId="0" borderId="11" xfId="0" applyFont="1" applyFill="1" applyBorder="1"/>
    <xf numFmtId="0" fontId="6" fillId="11" borderId="11" xfId="0" applyFont="1" applyFill="1" applyBorder="1"/>
    <xf numFmtId="0" fontId="6" fillId="3" borderId="11" xfId="0" applyFont="1" applyFill="1" applyBorder="1"/>
    <xf numFmtId="0" fontId="7" fillId="0" borderId="0" xfId="0" applyFont="1" applyFill="1" applyBorder="1" applyAlignment="1">
      <alignment vertical="center" shrinkToFit="1"/>
    </xf>
    <xf numFmtId="0" fontId="14" fillId="0" borderId="0" xfId="0" applyFont="1"/>
    <xf numFmtId="0" fontId="11" fillId="0" borderId="11" xfId="2" applyFont="1" applyFill="1" applyBorder="1" applyAlignment="1">
      <alignment horizontal="center"/>
    </xf>
    <xf numFmtId="0" fontId="11" fillId="12" borderId="11" xfId="2" applyFont="1" applyFill="1" applyBorder="1" applyAlignment="1">
      <alignment horizontal="center"/>
    </xf>
    <xf numFmtId="0" fontId="11" fillId="12" borderId="11" xfId="2" applyFont="1" applyFill="1" applyBorder="1"/>
    <xf numFmtId="0" fontId="11" fillId="0" borderId="11" xfId="2" applyFont="1" applyFill="1" applyBorder="1"/>
    <xf numFmtId="0" fontId="11" fillId="11" borderId="11" xfId="2" applyFont="1" applyFill="1" applyBorder="1"/>
    <xf numFmtId="0" fontId="11" fillId="3" borderId="11" xfId="2" applyFont="1" applyFill="1" applyBorder="1"/>
    <xf numFmtId="0" fontId="23" fillId="0" borderId="0" xfId="2" applyFont="1" applyAlignment="1">
      <alignment horizontal="right"/>
    </xf>
    <xf numFmtId="0" fontId="21" fillId="0" borderId="0" xfId="2" applyFont="1"/>
    <xf numFmtId="0" fontId="11" fillId="0" borderId="0" xfId="2" applyFont="1" applyFill="1"/>
    <xf numFmtId="0" fontId="21" fillId="0" borderId="0" xfId="2" applyFont="1" applyAlignment="1"/>
    <xf numFmtId="0" fontId="11" fillId="0" borderId="0" xfId="2" applyFont="1"/>
    <xf numFmtId="0" fontId="10" fillId="0" borderId="0" xfId="2" applyFont="1" applyAlignment="1">
      <alignment horizontal="right"/>
    </xf>
    <xf numFmtId="0" fontId="9" fillId="0" borderId="0" xfId="2" applyFont="1"/>
    <xf numFmtId="0" fontId="24" fillId="0" borderId="0" xfId="2" applyFont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6" fillId="0" borderId="11" xfId="2" applyFont="1" applyBorder="1"/>
    <xf numFmtId="0" fontId="10" fillId="0" borderId="11" xfId="2" applyFont="1" applyBorder="1"/>
    <xf numFmtId="0" fontId="11" fillId="0" borderId="0" xfId="2" applyFont="1" applyBorder="1"/>
    <xf numFmtId="0" fontId="9" fillId="0" borderId="0" xfId="2" applyFont="1" applyFill="1" applyBorder="1" applyAlignment="1">
      <alignment vertical="center" shrinkToFit="1"/>
    </xf>
    <xf numFmtId="0" fontId="9" fillId="0" borderId="0" xfId="2" applyFont="1" applyAlignment="1"/>
    <xf numFmtId="0" fontId="10" fillId="0" borderId="0" xfId="2" applyFont="1" applyAlignment="1"/>
    <xf numFmtId="0" fontId="10" fillId="0" borderId="0" xfId="2" applyFont="1"/>
    <xf numFmtId="0" fontId="25" fillId="0" borderId="0" xfId="2" applyFont="1"/>
    <xf numFmtId="0" fontId="22" fillId="0" borderId="0" xfId="2" applyFont="1" applyAlignment="1">
      <alignment horizontal="right"/>
    </xf>
    <xf numFmtId="0" fontId="26" fillId="0" borderId="0" xfId="2" applyFont="1" applyAlignment="1">
      <alignment horizontal="right"/>
    </xf>
    <xf numFmtId="0" fontId="11" fillId="6" borderId="0" xfId="2" applyFont="1" applyFill="1"/>
    <xf numFmtId="0" fontId="11" fillId="8" borderId="0" xfId="2" applyFont="1" applyFill="1"/>
    <xf numFmtId="0" fontId="9" fillId="14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18" borderId="11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1" fillId="12" borderId="11" xfId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15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14" borderId="11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>
      <alignment horizontal="center" vertical="center" shrinkToFit="1"/>
    </xf>
    <xf numFmtId="0" fontId="11" fillId="14" borderId="11" xfId="0" applyFont="1" applyFill="1" applyBorder="1" applyAlignment="1">
      <alignment horizontal="center" vertical="center" shrinkToFit="1"/>
    </xf>
    <xf numFmtId="2" fontId="11" fillId="17" borderId="11" xfId="0" applyNumberFormat="1" applyFont="1" applyFill="1" applyBorder="1" applyAlignment="1">
      <alignment horizontal="center" vertical="center" shrinkToFit="1"/>
    </xf>
    <xf numFmtId="0" fontId="10" fillId="19" borderId="11" xfId="2" applyFont="1" applyFill="1" applyBorder="1"/>
    <xf numFmtId="0" fontId="9" fillId="18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1" fillId="3" borderId="0" xfId="0" applyFont="1" applyFill="1"/>
    <xf numFmtId="0" fontId="18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shrinkToFit="1"/>
    </xf>
    <xf numFmtId="0" fontId="7" fillId="7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textRotation="90"/>
    </xf>
    <xf numFmtId="0" fontId="11" fillId="11" borderId="6" xfId="0" applyFont="1" applyFill="1" applyBorder="1" applyAlignment="1">
      <alignment horizontal="center" textRotation="90"/>
    </xf>
    <xf numFmtId="0" fontId="11" fillId="11" borderId="9" xfId="0" applyFont="1" applyFill="1" applyBorder="1" applyAlignment="1">
      <alignment horizontal="center" textRotation="90"/>
    </xf>
    <xf numFmtId="0" fontId="16" fillId="3" borderId="11" xfId="0" applyFont="1" applyFill="1" applyBorder="1" applyAlignment="1">
      <alignment horizontal="center" textRotation="88"/>
    </xf>
    <xf numFmtId="0" fontId="11" fillId="12" borderId="11" xfId="0" applyFont="1" applyFill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11" fillId="0" borderId="6" xfId="0" applyFont="1" applyBorder="1" applyAlignment="1">
      <alignment horizontal="center" textRotation="90"/>
    </xf>
    <xf numFmtId="0" fontId="11" fillId="0" borderId="9" xfId="0" applyFont="1" applyBorder="1" applyAlignment="1">
      <alignment horizontal="center" textRotation="90"/>
    </xf>
    <xf numFmtId="0" fontId="9" fillId="4" borderId="16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textRotation="90"/>
    </xf>
    <xf numFmtId="0" fontId="11" fillId="10" borderId="11" xfId="0" applyFont="1" applyFill="1" applyBorder="1" applyAlignment="1">
      <alignment horizontal="center" textRotation="90"/>
    </xf>
    <xf numFmtId="0" fontId="7" fillId="16" borderId="11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11" fillId="11" borderId="11" xfId="0" applyFont="1" applyFill="1" applyBorder="1" applyAlignment="1">
      <alignment horizontal="center" textRotation="90"/>
    </xf>
    <xf numFmtId="0" fontId="7" fillId="7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textRotation="90"/>
    </xf>
    <xf numFmtId="0" fontId="6" fillId="10" borderId="11" xfId="0" applyFont="1" applyFill="1" applyBorder="1" applyAlignment="1">
      <alignment horizontal="center" textRotation="90"/>
    </xf>
    <xf numFmtId="0" fontId="6" fillId="13" borderId="11" xfId="0" applyFont="1" applyFill="1" applyBorder="1" applyAlignment="1">
      <alignment horizontal="center" textRotation="90"/>
    </xf>
    <xf numFmtId="0" fontId="6" fillId="12" borderId="11" xfId="0" applyFont="1" applyFill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6" fillId="11" borderId="11" xfId="0" applyFont="1" applyFill="1" applyBorder="1" applyAlignment="1">
      <alignment horizontal="center" textRotation="90"/>
    </xf>
    <xf numFmtId="0" fontId="17" fillId="3" borderId="11" xfId="0" applyFont="1" applyFill="1" applyBorder="1" applyAlignment="1">
      <alignment horizontal="center" textRotation="88"/>
    </xf>
    <xf numFmtId="0" fontId="7" fillId="7" borderId="16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6" fillId="11" borderId="11" xfId="0" applyFont="1" applyFill="1" applyBorder="1" applyAlignment="1">
      <alignment horizontal="center" textRotation="88"/>
    </xf>
    <xf numFmtId="0" fontId="21" fillId="0" borderId="0" xfId="2" applyFont="1" applyAlignment="1">
      <alignment horizontal="center"/>
    </xf>
    <xf numFmtId="0" fontId="11" fillId="0" borderId="11" xfId="2" applyFont="1" applyBorder="1" applyAlignment="1">
      <alignment horizontal="center" textRotation="90"/>
    </xf>
    <xf numFmtId="0" fontId="9" fillId="4" borderId="16" xfId="2" applyFont="1" applyFill="1" applyBorder="1" applyAlignment="1">
      <alignment horizontal="center" vertical="center" shrinkToFit="1"/>
    </xf>
    <xf numFmtId="0" fontId="9" fillId="4" borderId="17" xfId="2" applyFont="1" applyFill="1" applyBorder="1" applyAlignment="1">
      <alignment horizontal="center" vertical="center" shrinkToFit="1"/>
    </xf>
    <xf numFmtId="0" fontId="9" fillId="4" borderId="18" xfId="2" applyFont="1" applyFill="1" applyBorder="1" applyAlignment="1">
      <alignment horizontal="center" vertical="center" shrinkToFit="1"/>
    </xf>
    <xf numFmtId="0" fontId="11" fillId="10" borderId="11" xfId="2" applyFont="1" applyFill="1" applyBorder="1" applyAlignment="1">
      <alignment horizontal="center" textRotation="90"/>
    </xf>
    <xf numFmtId="0" fontId="11" fillId="13" borderId="11" xfId="2" applyFont="1" applyFill="1" applyBorder="1" applyAlignment="1">
      <alignment horizontal="center" textRotation="90"/>
    </xf>
    <xf numFmtId="0" fontId="11" fillId="12" borderId="11" xfId="2" applyFont="1" applyFill="1" applyBorder="1" applyAlignment="1">
      <alignment horizontal="center" textRotation="90"/>
    </xf>
    <xf numFmtId="0" fontId="11" fillId="11" borderId="11" xfId="2" applyFont="1" applyFill="1" applyBorder="1" applyAlignment="1">
      <alignment horizontal="center" textRotation="90"/>
    </xf>
    <xf numFmtId="0" fontId="11" fillId="11" borderId="3" xfId="2" applyFont="1" applyFill="1" applyBorder="1" applyAlignment="1">
      <alignment horizontal="center" textRotation="90"/>
    </xf>
    <xf numFmtId="0" fontId="11" fillId="11" borderId="6" xfId="2" applyFont="1" applyFill="1" applyBorder="1" applyAlignment="1">
      <alignment horizontal="center" textRotation="90"/>
    </xf>
    <xf numFmtId="0" fontId="11" fillId="11" borderId="9" xfId="2" applyFont="1" applyFill="1" applyBorder="1" applyAlignment="1">
      <alignment horizontal="center" textRotation="90"/>
    </xf>
    <xf numFmtId="0" fontId="16" fillId="3" borderId="11" xfId="2" applyFont="1" applyFill="1" applyBorder="1" applyAlignment="1">
      <alignment horizontal="center" textRotation="88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11" fillId="0" borderId="3" xfId="2" applyFont="1" applyBorder="1" applyAlignment="1">
      <alignment horizontal="center" textRotation="90"/>
    </xf>
    <xf numFmtId="0" fontId="11" fillId="0" borderId="6" xfId="2" applyFont="1" applyBorder="1" applyAlignment="1">
      <alignment horizontal="center" textRotation="90"/>
    </xf>
    <xf numFmtId="0" fontId="11" fillId="0" borderId="9" xfId="2" applyFont="1" applyBorder="1" applyAlignment="1">
      <alignment horizontal="center" textRotation="90"/>
    </xf>
    <xf numFmtId="0" fontId="9" fillId="3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shrinkToFit="1"/>
    </xf>
    <xf numFmtId="0" fontId="9" fillId="7" borderId="11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9" fillId="7" borderId="11" xfId="2" applyFont="1" applyFill="1" applyBorder="1" applyAlignment="1">
      <alignment horizontal="center" vertical="center" shrinkToFit="1"/>
    </xf>
    <xf numFmtId="0" fontId="9" fillId="7" borderId="16" xfId="2" applyFont="1" applyFill="1" applyBorder="1" applyAlignment="1">
      <alignment horizontal="center" vertical="center" shrinkToFit="1"/>
    </xf>
    <xf numFmtId="0" fontId="9" fillId="7" borderId="17" xfId="2" applyFont="1" applyFill="1" applyBorder="1" applyAlignment="1">
      <alignment horizontal="center" vertical="center" shrinkToFit="1"/>
    </xf>
    <xf numFmtId="0" fontId="9" fillId="7" borderId="18" xfId="2" applyFont="1" applyFill="1" applyBorder="1" applyAlignment="1">
      <alignment horizontal="center" vertical="center" shrinkToFit="1"/>
    </xf>
    <xf numFmtId="0" fontId="11" fillId="11" borderId="11" xfId="2" applyFont="1" applyFill="1" applyBorder="1" applyAlignment="1">
      <alignment horizontal="center" textRotation="88"/>
    </xf>
    <xf numFmtId="0" fontId="6" fillId="0" borderId="0" xfId="2" applyFont="1" applyAlignment="1">
      <alignment horizontal="center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1057278</xdr:colOff>
      <xdr:row>206</xdr:row>
      <xdr:rowOff>0</xdr:rowOff>
    </xdr:from>
    <xdr:to>
      <xdr:col>2</xdr:col>
      <xdr:colOff>1181103</xdr:colOff>
      <xdr:row>206</xdr:row>
      <xdr:rowOff>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>
          <a:off x="1666878" y="614076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1085852</xdr:colOff>
      <xdr:row>208</xdr:row>
      <xdr:rowOff>297657</xdr:rowOff>
    </xdr:from>
    <xdr:to>
      <xdr:col>2</xdr:col>
      <xdr:colOff>295278</xdr:colOff>
      <xdr:row>208</xdr:row>
      <xdr:rowOff>297657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1695452" y="62314932"/>
          <a:ext cx="130492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72571</xdr:colOff>
      <xdr:row>22</xdr:row>
      <xdr:rowOff>27216</xdr:rowOff>
    </xdr:from>
    <xdr:to>
      <xdr:col>44</xdr:col>
      <xdr:colOff>136071</xdr:colOff>
      <xdr:row>27</xdr:row>
      <xdr:rowOff>190500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2563928" y="9579430"/>
          <a:ext cx="3764643" cy="19322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20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ผอ.ร.ร.…....……………..... .</a:t>
          </a:r>
        </a:p>
        <a:p>
          <a:pPr algn="ctr" rtl="0">
            <a:defRPr sz="1000"/>
          </a:pPr>
          <a:r>
            <a:rPr lang="th-TH" sz="20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วัน / เดือน /ปี 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317500</xdr:colOff>
      <xdr:row>22</xdr:row>
      <xdr:rowOff>222250</xdr:rowOff>
    </xdr:from>
    <xdr:to>
      <xdr:col>44</xdr:col>
      <xdr:colOff>508000</xdr:colOff>
      <xdr:row>29</xdr:row>
      <xdr:rowOff>158750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2731750" y="9810750"/>
          <a:ext cx="3921125" cy="2238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24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2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2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2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2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ตำแหน่ง ผอ.ร.ร.…....……………..... .</a:t>
          </a:r>
        </a:p>
        <a:p>
          <a:pPr algn="ctr" rtl="0">
            <a:defRPr sz="1000"/>
          </a:pPr>
          <a:r>
            <a:rPr lang="th-TH" sz="2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วัน / เดือน /ปี 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7"/>
  <sheetViews>
    <sheetView topLeftCell="A82" zoomScale="80" zoomScaleNormal="80" workbookViewId="0">
      <selection activeCell="C14" sqref="C14"/>
    </sheetView>
  </sheetViews>
  <sheetFormatPr defaultRowHeight="24"/>
  <cols>
    <col min="1" max="1" width="9.140625" style="70"/>
    <col min="2" max="2" width="31.42578125" style="70" customWidth="1"/>
    <col min="3" max="3" width="28.85546875" style="70" customWidth="1"/>
    <col min="4" max="4" width="9.140625" style="70"/>
    <col min="5" max="5" width="14" style="70" customWidth="1"/>
    <col min="6" max="6" width="10.28515625" style="70" customWidth="1"/>
    <col min="7" max="7" width="1.28515625" style="70" customWidth="1"/>
    <col min="8" max="16384" width="9.140625" style="70"/>
  </cols>
  <sheetData>
    <row r="1" spans="1:6" ht="29.25">
      <c r="A1" s="205" t="s">
        <v>112</v>
      </c>
      <c r="B1" s="205"/>
      <c r="C1" s="205"/>
      <c r="D1" s="205"/>
      <c r="E1" s="205"/>
      <c r="F1" s="205"/>
    </row>
    <row r="2" spans="1:6" ht="8.25" customHeight="1"/>
    <row r="3" spans="1:6" s="76" customFormat="1" ht="35.25" customHeight="1">
      <c r="A3" s="71" t="s">
        <v>115</v>
      </c>
      <c r="B3" s="72"/>
      <c r="C3" s="72"/>
      <c r="D3" s="72"/>
      <c r="E3" s="72"/>
      <c r="F3" s="73"/>
    </row>
    <row r="4" spans="1:6" s="76" customFormat="1" ht="37.5" customHeight="1">
      <c r="A4" s="78"/>
      <c r="F4" s="77"/>
    </row>
    <row r="5" spans="1:6" s="76" customFormat="1" ht="21.75">
      <c r="A5" s="82" t="s">
        <v>25</v>
      </c>
      <c r="F5" s="77"/>
    </row>
    <row r="6" spans="1:6" s="74" customFormat="1" ht="26.25" customHeight="1">
      <c r="A6" s="82" t="s">
        <v>26</v>
      </c>
      <c r="B6" s="76"/>
      <c r="C6" s="76"/>
      <c r="D6" s="76"/>
      <c r="E6" s="76"/>
      <c r="F6" s="77"/>
    </row>
    <row r="7" spans="1:6" s="74" customFormat="1" ht="24.75" customHeight="1">
      <c r="A7" s="82"/>
      <c r="B7" s="76"/>
      <c r="C7" s="76"/>
      <c r="D7" s="76"/>
      <c r="E7" s="76"/>
      <c r="F7" s="77"/>
    </row>
    <row r="8" spans="1:6" s="74" customFormat="1" ht="21.75">
      <c r="A8" s="82" t="s">
        <v>44</v>
      </c>
      <c r="B8" s="76"/>
      <c r="C8" s="76"/>
      <c r="D8" s="76"/>
      <c r="E8" s="76"/>
      <c r="F8" s="77"/>
    </row>
    <row r="9" spans="1:6" s="74" customFormat="1" ht="21.75">
      <c r="A9" s="82"/>
      <c r="B9" s="83" t="s">
        <v>45</v>
      </c>
      <c r="C9" s="76"/>
      <c r="D9" s="76"/>
      <c r="E9" s="76"/>
      <c r="F9" s="77"/>
    </row>
    <row r="10" spans="1:6" s="74" customFormat="1" ht="21.75">
      <c r="A10" s="82"/>
      <c r="B10" s="76"/>
      <c r="C10" s="76"/>
      <c r="D10" s="76"/>
      <c r="E10" s="76"/>
      <c r="F10" s="77"/>
    </row>
    <row r="11" spans="1:6" s="74" customFormat="1" ht="30" customHeight="1">
      <c r="A11" s="85" t="s">
        <v>113</v>
      </c>
      <c r="B11" s="86"/>
      <c r="C11" s="86"/>
      <c r="D11" s="87"/>
      <c r="E11" s="88"/>
      <c r="F11" s="89"/>
    </row>
    <row r="12" spans="1:6" s="74" customFormat="1" ht="44.25" customHeight="1">
      <c r="A12" s="78"/>
      <c r="B12" s="76"/>
      <c r="C12" s="76"/>
      <c r="D12" s="76"/>
      <c r="E12" s="76"/>
      <c r="F12" s="77"/>
    </row>
    <row r="13" spans="1:6" s="74" customFormat="1" ht="21.75">
      <c r="A13" s="82" t="s">
        <v>17</v>
      </c>
      <c r="B13" s="76"/>
      <c r="C13" s="76"/>
      <c r="D13" s="76"/>
      <c r="E13" s="76"/>
      <c r="F13" s="77"/>
    </row>
    <row r="14" spans="1:6" s="74" customFormat="1" ht="28.5" customHeight="1">
      <c r="A14" s="78" t="s">
        <v>18</v>
      </c>
      <c r="B14" s="76"/>
      <c r="C14" s="76"/>
      <c r="D14" s="76"/>
      <c r="E14" s="76"/>
      <c r="F14" s="77"/>
    </row>
    <row r="15" spans="1:6" s="74" customFormat="1" ht="21.75">
      <c r="A15" s="78" t="s">
        <v>19</v>
      </c>
      <c r="B15" s="76"/>
      <c r="C15" s="76"/>
      <c r="D15" s="76"/>
      <c r="E15" s="76"/>
      <c r="F15" s="77"/>
    </row>
    <row r="16" spans="1:6" s="74" customFormat="1" ht="21.75">
      <c r="A16" s="78" t="s">
        <v>20</v>
      </c>
      <c r="B16" s="76"/>
      <c r="C16" s="76"/>
      <c r="D16" s="76"/>
      <c r="E16" s="76"/>
      <c r="F16" s="77"/>
    </row>
    <row r="17" spans="1:6" s="74" customFormat="1" ht="21.75">
      <c r="A17" s="78" t="s">
        <v>21</v>
      </c>
      <c r="B17" s="76"/>
      <c r="C17" s="76"/>
      <c r="D17" s="76"/>
      <c r="E17" s="76"/>
      <c r="F17" s="77"/>
    </row>
    <row r="18" spans="1:6" s="74" customFormat="1" ht="21.75">
      <c r="A18" s="78" t="s">
        <v>22</v>
      </c>
      <c r="B18" s="76"/>
      <c r="C18" s="76"/>
      <c r="D18" s="76"/>
      <c r="E18" s="76"/>
      <c r="F18" s="77"/>
    </row>
    <row r="19" spans="1:6" s="74" customFormat="1" ht="21.75">
      <c r="A19" s="78"/>
      <c r="B19" s="76"/>
      <c r="C19" s="76"/>
      <c r="D19" s="76"/>
      <c r="E19" s="76"/>
      <c r="F19" s="77"/>
    </row>
    <row r="20" spans="1:6" s="74" customFormat="1" ht="28.5" customHeight="1">
      <c r="A20" s="75" t="s">
        <v>272</v>
      </c>
      <c r="B20" s="76"/>
      <c r="C20" s="76"/>
      <c r="D20" s="76"/>
      <c r="E20" s="76"/>
      <c r="F20" s="77"/>
    </row>
    <row r="21" spans="1:6" s="74" customFormat="1" ht="24" customHeight="1">
      <c r="A21" s="78" t="s">
        <v>23</v>
      </c>
      <c r="B21" s="76"/>
      <c r="C21" s="76"/>
      <c r="D21" s="76"/>
      <c r="E21" s="76"/>
      <c r="F21" s="77"/>
    </row>
    <row r="22" spans="1:6" s="74" customFormat="1" ht="21.75">
      <c r="A22" s="78" t="s">
        <v>65</v>
      </c>
      <c r="B22" s="76"/>
      <c r="C22" s="76"/>
      <c r="D22" s="76"/>
      <c r="E22" s="76"/>
      <c r="F22" s="77"/>
    </row>
    <row r="23" spans="1:6" s="74" customFormat="1" ht="21.75">
      <c r="A23" s="79"/>
      <c r="B23" s="80"/>
      <c r="C23" s="80"/>
      <c r="D23" s="80"/>
      <c r="E23" s="80"/>
      <c r="F23" s="81"/>
    </row>
    <row r="24" spans="1:6" s="74" customFormat="1" ht="21.75">
      <c r="A24" s="76"/>
      <c r="B24" s="76"/>
      <c r="C24" s="76"/>
      <c r="D24" s="76"/>
      <c r="E24" s="76"/>
      <c r="F24" s="76"/>
    </row>
    <row r="25" spans="1:6" s="74" customFormat="1" ht="21.75">
      <c r="A25" s="76"/>
      <c r="B25" s="76"/>
      <c r="C25" s="76"/>
      <c r="D25" s="76"/>
      <c r="E25" s="76"/>
      <c r="F25" s="76"/>
    </row>
    <row r="26" spans="1:6" s="74" customFormat="1" ht="21.75">
      <c r="A26" s="76"/>
      <c r="B26" s="76"/>
      <c r="C26" s="76"/>
      <c r="D26" s="76"/>
      <c r="E26" s="76"/>
      <c r="F26" s="76"/>
    </row>
    <row r="27" spans="1:6" s="74" customFormat="1" ht="21.75">
      <c r="A27" s="76"/>
      <c r="B27" s="76"/>
      <c r="C27" s="76"/>
      <c r="D27" s="76"/>
      <c r="E27" s="76"/>
      <c r="F27" s="76"/>
    </row>
    <row r="28" spans="1:6" s="74" customFormat="1" ht="21.75">
      <c r="A28" s="76"/>
      <c r="B28" s="76"/>
      <c r="C28" s="76"/>
      <c r="D28" s="76"/>
      <c r="E28" s="76"/>
      <c r="F28" s="76"/>
    </row>
    <row r="29" spans="1:6" s="74" customFormat="1" ht="21.75">
      <c r="A29" s="76"/>
      <c r="B29" s="76"/>
      <c r="C29" s="76"/>
      <c r="D29" s="76"/>
      <c r="E29" s="76"/>
      <c r="F29" s="76"/>
    </row>
    <row r="30" spans="1:6" s="74" customFormat="1" ht="21.75">
      <c r="A30" s="76"/>
      <c r="B30" s="76"/>
      <c r="C30" s="76"/>
      <c r="D30" s="76"/>
      <c r="E30" s="76"/>
      <c r="F30" s="76"/>
    </row>
    <row r="31" spans="1:6" s="74" customFormat="1" ht="21.75">
      <c r="A31" s="76"/>
      <c r="B31" s="76"/>
      <c r="C31" s="76"/>
      <c r="D31" s="76"/>
      <c r="E31" s="76"/>
      <c r="F31" s="76"/>
    </row>
    <row r="32" spans="1:6" s="74" customFormat="1" ht="21.75">
      <c r="A32" s="76"/>
      <c r="B32" s="76"/>
      <c r="C32" s="76"/>
      <c r="D32" s="76"/>
      <c r="E32" s="76"/>
      <c r="F32" s="76"/>
    </row>
    <row r="33" spans="1:6" s="76" customFormat="1" ht="21.75"/>
    <row r="34" spans="1:6" s="74" customFormat="1" ht="21.75">
      <c r="A34" s="76"/>
      <c r="B34" s="76"/>
      <c r="C34" s="76"/>
      <c r="D34" s="76"/>
      <c r="E34" s="76"/>
      <c r="F34" s="76"/>
    </row>
    <row r="35" spans="1:6" s="74" customFormat="1" ht="21.75">
      <c r="A35" s="71" t="s">
        <v>116</v>
      </c>
      <c r="B35" s="72"/>
      <c r="C35" s="72"/>
      <c r="D35" s="72"/>
      <c r="E35" s="72"/>
      <c r="F35" s="73"/>
    </row>
    <row r="36" spans="1:6" s="90" customFormat="1" ht="21.75">
      <c r="A36" s="78"/>
      <c r="B36" s="76"/>
      <c r="C36" s="76"/>
      <c r="D36" s="76"/>
      <c r="E36" s="76"/>
      <c r="F36" s="77"/>
    </row>
    <row r="37" spans="1:6" s="90" customFormat="1" ht="36" customHeight="1">
      <c r="A37" s="82" t="s">
        <v>111</v>
      </c>
      <c r="B37" s="76"/>
      <c r="C37" s="76"/>
      <c r="D37" s="76"/>
      <c r="E37" s="76"/>
      <c r="F37" s="77"/>
    </row>
    <row r="38" spans="1:6" s="90" customFormat="1" ht="21.75">
      <c r="A38" s="82" t="s">
        <v>46</v>
      </c>
      <c r="B38" s="76"/>
      <c r="C38" s="76"/>
      <c r="D38" s="76"/>
      <c r="E38" s="76"/>
      <c r="F38" s="77"/>
    </row>
    <row r="39" spans="1:6" s="90" customFormat="1" ht="21.75">
      <c r="A39" s="82" t="s">
        <v>47</v>
      </c>
      <c r="B39" s="76"/>
      <c r="C39" s="76"/>
      <c r="D39" s="76"/>
      <c r="E39" s="76"/>
      <c r="F39" s="77"/>
    </row>
    <row r="40" spans="1:6" s="90" customFormat="1" ht="21.75">
      <c r="A40" s="82" t="s">
        <v>48</v>
      </c>
      <c r="B40" s="76"/>
      <c r="C40" s="76"/>
      <c r="D40" s="76"/>
      <c r="E40" s="76"/>
      <c r="F40" s="77"/>
    </row>
    <row r="41" spans="1:6" s="90" customFormat="1" ht="21.75">
      <c r="A41" s="91" t="s">
        <v>49</v>
      </c>
      <c r="B41" s="92"/>
      <c r="C41" s="92"/>
      <c r="D41" s="92"/>
      <c r="E41" s="92"/>
      <c r="F41" s="93"/>
    </row>
    <row r="42" spans="1:6" s="74" customFormat="1" ht="28.5" customHeight="1">
      <c r="A42" s="91" t="s">
        <v>50</v>
      </c>
      <c r="B42" s="76"/>
      <c r="C42" s="76"/>
      <c r="D42" s="76"/>
      <c r="E42" s="76"/>
      <c r="F42" s="77"/>
    </row>
    <row r="43" spans="1:6" s="74" customFormat="1" ht="21.75">
      <c r="A43" s="91" t="s">
        <v>51</v>
      </c>
      <c r="B43" s="76"/>
      <c r="C43" s="76"/>
      <c r="D43" s="76"/>
      <c r="E43" s="76"/>
      <c r="F43" s="77"/>
    </row>
    <row r="44" spans="1:6" s="74" customFormat="1" ht="21.75">
      <c r="A44" s="82" t="s">
        <v>52</v>
      </c>
      <c r="B44" s="76"/>
      <c r="C44" s="76"/>
      <c r="D44" s="76"/>
      <c r="E44" s="76"/>
      <c r="F44" s="77"/>
    </row>
    <row r="45" spans="1:6" s="84" customFormat="1" ht="21.75">
      <c r="A45" s="91" t="s">
        <v>53</v>
      </c>
      <c r="B45" s="76"/>
      <c r="C45" s="76"/>
      <c r="D45" s="94" t="s">
        <v>54</v>
      </c>
      <c r="E45" s="95"/>
      <c r="F45" s="96"/>
    </row>
    <row r="46" spans="1:6" s="74" customFormat="1" ht="21.75">
      <c r="A46" s="91"/>
      <c r="B46" s="92" t="s">
        <v>55</v>
      </c>
      <c r="C46" s="76"/>
      <c r="D46" s="97"/>
      <c r="E46" s="98">
        <v>12</v>
      </c>
      <c r="F46" s="99"/>
    </row>
    <row r="47" spans="1:6" s="74" customFormat="1" ht="21.75">
      <c r="A47" s="91" t="s">
        <v>56</v>
      </c>
      <c r="B47" s="76"/>
      <c r="C47" s="76"/>
      <c r="D47" s="100" t="s">
        <v>57</v>
      </c>
      <c r="E47" s="101"/>
      <c r="F47" s="102"/>
    </row>
    <row r="48" spans="1:6" s="74" customFormat="1" ht="21.75">
      <c r="A48" s="91"/>
      <c r="B48" s="92" t="s">
        <v>55</v>
      </c>
      <c r="C48" s="76"/>
      <c r="D48" s="76"/>
      <c r="E48" s="103"/>
      <c r="F48" s="77"/>
    </row>
    <row r="49" spans="1:6" s="74" customFormat="1" ht="28.5" customHeight="1">
      <c r="A49" s="82"/>
      <c r="B49" s="76"/>
      <c r="C49" s="76"/>
      <c r="D49" s="76"/>
      <c r="E49" s="76"/>
      <c r="F49" s="77"/>
    </row>
    <row r="50" spans="1:6" s="74" customFormat="1" ht="25.5" customHeight="1">
      <c r="A50" s="104" t="s">
        <v>58</v>
      </c>
      <c r="B50" s="105"/>
      <c r="C50" s="105"/>
      <c r="D50" s="106"/>
      <c r="E50" s="76"/>
      <c r="F50" s="77"/>
    </row>
    <row r="51" spans="1:6" s="74" customFormat="1" ht="27.75" customHeight="1">
      <c r="A51" s="107" t="s">
        <v>59</v>
      </c>
      <c r="B51" s="108"/>
      <c r="C51" s="108"/>
      <c r="D51" s="109"/>
      <c r="E51" s="76"/>
      <c r="F51" s="77"/>
    </row>
    <row r="52" spans="1:6" s="74" customFormat="1" ht="29.25" customHeight="1">
      <c r="A52" s="78"/>
      <c r="B52" s="76"/>
      <c r="C52" s="76"/>
      <c r="D52" s="76"/>
      <c r="E52" s="76"/>
      <c r="F52" s="77"/>
    </row>
    <row r="53" spans="1:6" s="74" customFormat="1" ht="30.75" customHeight="1">
      <c r="A53" s="82" t="s">
        <v>17</v>
      </c>
      <c r="B53" s="76"/>
      <c r="C53" s="76"/>
      <c r="D53" s="76"/>
      <c r="E53" s="76"/>
      <c r="F53" s="77"/>
    </row>
    <row r="54" spans="1:6" s="74" customFormat="1" ht="21.75">
      <c r="A54" s="78" t="s">
        <v>60</v>
      </c>
      <c r="B54" s="76"/>
      <c r="C54" s="76"/>
      <c r="D54" s="76"/>
      <c r="E54" s="76"/>
      <c r="F54" s="77"/>
    </row>
    <row r="55" spans="1:6" s="74" customFormat="1" ht="27.75" customHeight="1">
      <c r="A55" s="78" t="s">
        <v>61</v>
      </c>
      <c r="B55" s="76"/>
      <c r="C55" s="76"/>
      <c r="D55" s="76"/>
      <c r="E55" s="76"/>
      <c r="F55" s="77"/>
    </row>
    <row r="56" spans="1:6" s="74" customFormat="1" ht="21.75">
      <c r="A56" s="78" t="s">
        <v>62</v>
      </c>
      <c r="B56" s="76"/>
      <c r="C56" s="76"/>
      <c r="D56" s="76"/>
      <c r="E56" s="76"/>
      <c r="F56" s="77"/>
    </row>
    <row r="57" spans="1:6" s="74" customFormat="1" ht="21.75">
      <c r="A57" s="78" t="s">
        <v>63</v>
      </c>
      <c r="B57" s="76"/>
      <c r="C57" s="76"/>
      <c r="D57" s="76"/>
      <c r="E57" s="76"/>
      <c r="F57" s="77"/>
    </row>
    <row r="58" spans="1:6" s="74" customFormat="1" ht="21.75">
      <c r="A58" s="78" t="s">
        <v>64</v>
      </c>
      <c r="B58" s="76"/>
      <c r="C58" s="76"/>
      <c r="D58" s="76"/>
      <c r="E58" s="76"/>
      <c r="F58" s="77"/>
    </row>
    <row r="59" spans="1:6" s="74" customFormat="1" ht="21.75">
      <c r="A59" s="78"/>
      <c r="B59" s="76"/>
      <c r="C59" s="76"/>
      <c r="D59" s="76"/>
      <c r="E59" s="76"/>
      <c r="F59" s="77"/>
    </row>
    <row r="60" spans="1:6" s="74" customFormat="1" ht="21.75">
      <c r="A60" s="75" t="s">
        <v>272</v>
      </c>
      <c r="B60" s="76"/>
      <c r="C60" s="76"/>
      <c r="D60" s="76"/>
      <c r="E60" s="76"/>
      <c r="F60" s="77"/>
    </row>
    <row r="61" spans="1:6" s="74" customFormat="1" ht="21.75">
      <c r="A61" s="78" t="s">
        <v>23</v>
      </c>
      <c r="B61" s="76"/>
      <c r="C61" s="76"/>
      <c r="D61" s="76"/>
      <c r="E61" s="76"/>
      <c r="F61" s="77"/>
    </row>
    <row r="62" spans="1:6" s="74" customFormat="1" ht="29.25" customHeight="1">
      <c r="A62" s="78" t="s">
        <v>24</v>
      </c>
      <c r="B62" s="76"/>
      <c r="C62" s="76"/>
      <c r="D62" s="76"/>
      <c r="E62" s="76"/>
      <c r="F62" s="77"/>
    </row>
    <row r="63" spans="1:6" s="74" customFormat="1" ht="21.75">
      <c r="A63" s="79"/>
      <c r="B63" s="80"/>
      <c r="C63" s="80"/>
      <c r="D63" s="80"/>
      <c r="E63" s="80"/>
      <c r="F63" s="81"/>
    </row>
    <row r="64" spans="1:6" s="74" customFormat="1" ht="21.75">
      <c r="A64" s="76"/>
      <c r="B64" s="76"/>
      <c r="C64" s="76"/>
      <c r="D64" s="76"/>
      <c r="E64" s="76"/>
      <c r="F64" s="76"/>
    </row>
    <row r="65" spans="1:6" s="74" customFormat="1" ht="21.75">
      <c r="A65" s="76"/>
      <c r="B65" s="76"/>
      <c r="C65" s="76"/>
      <c r="D65" s="76"/>
      <c r="E65" s="76"/>
      <c r="F65" s="76"/>
    </row>
    <row r="66" spans="1:6" s="74" customFormat="1" ht="21.75">
      <c r="A66" s="76"/>
      <c r="B66" s="76"/>
      <c r="C66" s="76"/>
      <c r="D66" s="76"/>
      <c r="E66" s="76"/>
      <c r="F66" s="76"/>
    </row>
    <row r="67" spans="1:6" s="74" customFormat="1" ht="21.75"/>
  </sheetData>
  <mergeCells count="1">
    <mergeCell ref="A1:F1"/>
  </mergeCells>
  <pageMargins left="0.31496062992125984" right="0" top="0.78740157480314965" bottom="0.59055118110236227" header="0.11811023622047245" footer="0.11811023622047245"/>
  <pageSetup paperSize="9" orientation="portrait" r:id="rId1"/>
  <headerFooter alignWithMargins="0">
    <oddHeader>&amp;Cหน้าที่ &amp;P&amp;R&amp;A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30"/>
  <sheetViews>
    <sheetView topLeftCell="A10" zoomScale="70" zoomScaleNormal="70" workbookViewId="0">
      <selection activeCell="F27" sqref="F27"/>
    </sheetView>
  </sheetViews>
  <sheetFormatPr defaultRowHeight="27.75"/>
  <cols>
    <col min="1" max="1" width="19.7109375" style="9" customWidth="1"/>
    <col min="2" max="2" width="12.28515625" style="9" customWidth="1"/>
    <col min="3" max="3" width="11.7109375" style="9" customWidth="1"/>
    <col min="4" max="4" width="12.140625" style="9" customWidth="1"/>
    <col min="5" max="5" width="10.7109375" style="9" customWidth="1"/>
    <col min="6" max="6" width="10.140625" style="9" customWidth="1"/>
    <col min="7" max="7" width="10.28515625" style="9" customWidth="1"/>
    <col min="8" max="8" width="15.7109375" style="9" customWidth="1"/>
    <col min="9" max="9" width="16.5703125" style="9" customWidth="1"/>
    <col min="10" max="10" width="16.140625" style="9" customWidth="1"/>
    <col min="11" max="16384" width="9.140625" style="9"/>
  </cols>
  <sheetData>
    <row r="1" spans="1:25">
      <c r="A1" s="206" t="s">
        <v>117</v>
      </c>
      <c r="B1" s="206"/>
      <c r="C1" s="206"/>
      <c r="D1" s="206"/>
      <c r="E1" s="206"/>
      <c r="F1" s="206"/>
      <c r="G1" s="206"/>
      <c r="H1" s="206"/>
      <c r="I1" s="206"/>
      <c r="J1" s="20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5" ht="27" customHeight="1">
      <c r="A2" s="8" t="s">
        <v>103</v>
      </c>
      <c r="B2" s="8"/>
      <c r="C2" s="8"/>
      <c r="D2" s="8"/>
      <c r="E2" s="8"/>
      <c r="F2" s="8"/>
      <c r="G2" s="8"/>
      <c r="H2" s="8"/>
      <c r="I2" s="8"/>
      <c r="J2" s="8"/>
      <c r="Q2" s="36"/>
      <c r="R2" s="37"/>
      <c r="S2" s="37"/>
      <c r="T2" s="37"/>
      <c r="U2" s="37"/>
      <c r="V2" s="37"/>
      <c r="W2" s="37"/>
      <c r="X2" s="37"/>
      <c r="Y2" s="37"/>
    </row>
    <row r="3" spans="1:25" ht="8.25" customHeight="1">
      <c r="Q3" s="37"/>
      <c r="R3" s="37"/>
      <c r="S3" s="37"/>
      <c r="T3" s="37"/>
      <c r="U3" s="37"/>
      <c r="V3" s="37"/>
      <c r="W3" s="37"/>
      <c r="X3" s="37"/>
      <c r="Y3" s="37"/>
    </row>
    <row r="4" spans="1:25">
      <c r="A4" s="8" t="s">
        <v>66</v>
      </c>
      <c r="B4" s="8"/>
      <c r="C4" s="8"/>
      <c r="D4" s="8"/>
      <c r="E4" s="8"/>
      <c r="F4" s="8"/>
      <c r="G4" s="8"/>
      <c r="H4" s="8"/>
      <c r="I4" s="8"/>
      <c r="J4" s="8"/>
      <c r="Q4" s="36"/>
      <c r="R4" s="36"/>
      <c r="S4" s="36"/>
      <c r="T4" s="36"/>
      <c r="U4" s="36"/>
      <c r="V4" s="37"/>
      <c r="W4" s="37"/>
      <c r="X4" s="37"/>
      <c r="Y4" s="37"/>
    </row>
    <row r="5" spans="1:25" ht="12" customHeight="1">
      <c r="Q5" s="38"/>
      <c r="R5" s="207"/>
      <c r="S5" s="207"/>
      <c r="T5" s="39"/>
      <c r="U5" s="38"/>
      <c r="V5" s="207"/>
      <c r="W5" s="207"/>
      <c r="X5" s="39"/>
      <c r="Y5" s="37"/>
    </row>
    <row r="6" spans="1:25" s="14" customFormat="1" ht="24.75" customHeight="1">
      <c r="A6" s="208" t="s">
        <v>67</v>
      </c>
      <c r="B6" s="208" t="s">
        <v>68</v>
      </c>
      <c r="C6" s="209"/>
      <c r="D6" s="210"/>
      <c r="E6" s="211" t="s">
        <v>69</v>
      </c>
      <c r="F6" s="212"/>
      <c r="G6" s="213"/>
      <c r="H6" s="211" t="s">
        <v>70</v>
      </c>
      <c r="I6" s="212"/>
      <c r="J6" s="213"/>
    </row>
    <row r="7" spans="1:25" s="14" customFormat="1" ht="23.25" customHeight="1">
      <c r="A7" s="208"/>
      <c r="B7" s="15" t="s">
        <v>71</v>
      </c>
      <c r="C7" s="15" t="s">
        <v>72</v>
      </c>
      <c r="D7" s="40" t="s">
        <v>4</v>
      </c>
      <c r="E7" s="40" t="s">
        <v>71</v>
      </c>
      <c r="F7" s="40" t="s">
        <v>72</v>
      </c>
      <c r="G7" s="41" t="s">
        <v>4</v>
      </c>
      <c r="H7" s="42" t="s">
        <v>73</v>
      </c>
      <c r="I7" s="42" t="s">
        <v>74</v>
      </c>
      <c r="J7" s="26" t="s">
        <v>75</v>
      </c>
    </row>
    <row r="8" spans="1:25" s="44" customFormat="1" ht="28.5" customHeight="1">
      <c r="A8" s="16" t="s">
        <v>76</v>
      </c>
      <c r="B8" s="16"/>
      <c r="C8" s="16"/>
      <c r="D8" s="17">
        <f>SUM(B8:C8)</f>
        <v>0</v>
      </c>
      <c r="E8" s="18">
        <f>IF(MOD(B8,40)&lt;10,ROUNDDOWN(B8/40,0),ROUNDUP(B8/40,0))</f>
        <v>0</v>
      </c>
      <c r="F8" s="18">
        <f>SUM(G8)-E8</f>
        <v>0</v>
      </c>
      <c r="G8" s="18">
        <f>IF(MOD(D8,40)&lt;10,ROUNDDOWN(D8/40,0),ROUNDUP(D8/40,0))</f>
        <v>0</v>
      </c>
      <c r="H8" s="43">
        <f>SUM(E8)*40/12</f>
        <v>0</v>
      </c>
      <c r="I8" s="43">
        <f>SUM(F8)*2</f>
        <v>0</v>
      </c>
      <c r="J8" s="43">
        <f>SUM(H8:I8)</f>
        <v>0</v>
      </c>
    </row>
    <row r="9" spans="1:25" s="44" customFormat="1" ht="28.5" customHeight="1">
      <c r="A9" s="19" t="s">
        <v>77</v>
      </c>
      <c r="B9" s="19"/>
      <c r="C9" s="19"/>
      <c r="D9" s="21">
        <f>SUM(B9:C9)</f>
        <v>0</v>
      </c>
      <c r="E9" s="22">
        <f t="shared" ref="E9:E13" si="0">IF(MOD(B9,40)&lt;10,ROUNDDOWN(B9/40,0),ROUNDUP(B9/40,0))</f>
        <v>0</v>
      </c>
      <c r="F9" s="22">
        <f t="shared" ref="F9:F13" si="1">SUM(G9)-E9</f>
        <v>0</v>
      </c>
      <c r="G9" s="22">
        <f t="shared" ref="G9:G13" si="2">IF(MOD(D9,40)&lt;10,ROUNDDOWN(D9/40,0),ROUNDUP(D9/40,0))</f>
        <v>0</v>
      </c>
      <c r="H9" s="45">
        <f t="shared" ref="H9:H13" si="3">SUM(E9)*40/12</f>
        <v>0</v>
      </c>
      <c r="I9" s="45">
        <f t="shared" ref="I9:I14" si="4">SUM(F9)*2</f>
        <v>0</v>
      </c>
      <c r="J9" s="45">
        <f t="shared" ref="J9:J13" si="5">SUM(H9:I9)</f>
        <v>0</v>
      </c>
    </row>
    <row r="10" spans="1:25" s="44" customFormat="1" ht="28.5" customHeight="1">
      <c r="A10" s="19" t="s">
        <v>78</v>
      </c>
      <c r="B10" s="19"/>
      <c r="C10" s="19"/>
      <c r="D10" s="21">
        <f t="shared" ref="D10:D13" si="6">SUM(B10:C10)</f>
        <v>0</v>
      </c>
      <c r="E10" s="22">
        <f t="shared" si="0"/>
        <v>0</v>
      </c>
      <c r="F10" s="22">
        <f t="shared" si="1"/>
        <v>0</v>
      </c>
      <c r="G10" s="22">
        <f t="shared" si="2"/>
        <v>0</v>
      </c>
      <c r="H10" s="45">
        <f t="shared" si="3"/>
        <v>0</v>
      </c>
      <c r="I10" s="45">
        <f t="shared" si="4"/>
        <v>0</v>
      </c>
      <c r="J10" s="45">
        <f t="shared" si="5"/>
        <v>0</v>
      </c>
    </row>
    <row r="11" spans="1:25" s="44" customFormat="1" ht="28.5" customHeight="1">
      <c r="A11" s="19" t="s">
        <v>79</v>
      </c>
      <c r="B11" s="19"/>
      <c r="C11" s="19"/>
      <c r="D11" s="21">
        <f t="shared" si="6"/>
        <v>0</v>
      </c>
      <c r="E11" s="22">
        <f t="shared" si="0"/>
        <v>0</v>
      </c>
      <c r="F11" s="22">
        <f t="shared" si="1"/>
        <v>0</v>
      </c>
      <c r="G11" s="22">
        <f t="shared" si="2"/>
        <v>0</v>
      </c>
      <c r="H11" s="45">
        <f t="shared" si="3"/>
        <v>0</v>
      </c>
      <c r="I11" s="45">
        <f t="shared" si="4"/>
        <v>0</v>
      </c>
      <c r="J11" s="45">
        <f t="shared" si="5"/>
        <v>0</v>
      </c>
    </row>
    <row r="12" spans="1:25" s="44" customFormat="1" ht="28.5" customHeight="1">
      <c r="A12" s="19" t="s">
        <v>80</v>
      </c>
      <c r="B12" s="19"/>
      <c r="C12" s="19"/>
      <c r="D12" s="21">
        <f t="shared" si="6"/>
        <v>0</v>
      </c>
      <c r="E12" s="22">
        <f t="shared" si="0"/>
        <v>0</v>
      </c>
      <c r="F12" s="22">
        <f t="shared" si="1"/>
        <v>0</v>
      </c>
      <c r="G12" s="22">
        <f t="shared" si="2"/>
        <v>0</v>
      </c>
      <c r="H12" s="45">
        <f t="shared" si="3"/>
        <v>0</v>
      </c>
      <c r="I12" s="45">
        <f t="shared" si="4"/>
        <v>0</v>
      </c>
      <c r="J12" s="45">
        <f t="shared" si="5"/>
        <v>0</v>
      </c>
    </row>
    <row r="13" spans="1:25" s="44" customFormat="1" ht="28.5" customHeight="1">
      <c r="A13" s="23" t="s">
        <v>81</v>
      </c>
      <c r="B13" s="23"/>
      <c r="C13" s="23"/>
      <c r="D13" s="46">
        <f t="shared" si="6"/>
        <v>0</v>
      </c>
      <c r="E13" s="47">
        <f t="shared" si="0"/>
        <v>0</v>
      </c>
      <c r="F13" s="47">
        <f t="shared" si="1"/>
        <v>0</v>
      </c>
      <c r="G13" s="47">
        <f t="shared" si="2"/>
        <v>0</v>
      </c>
      <c r="H13" s="48">
        <f t="shared" si="3"/>
        <v>0</v>
      </c>
      <c r="I13" s="48">
        <f t="shared" si="4"/>
        <v>0</v>
      </c>
      <c r="J13" s="48">
        <f t="shared" si="5"/>
        <v>0</v>
      </c>
    </row>
    <row r="14" spans="1:25" s="27" customFormat="1" ht="30" customHeight="1">
      <c r="A14" s="24" t="s">
        <v>9</v>
      </c>
      <c r="B14" s="26">
        <f>SUM(B8:B13)</f>
        <v>0</v>
      </c>
      <c r="C14" s="26">
        <f t="shared" ref="C14:G14" si="7">SUM(C8:C13)</f>
        <v>0</v>
      </c>
      <c r="D14" s="26">
        <f t="shared" si="7"/>
        <v>0</v>
      </c>
      <c r="E14" s="26">
        <f t="shared" si="7"/>
        <v>0</v>
      </c>
      <c r="F14" s="26">
        <f t="shared" si="7"/>
        <v>0</v>
      </c>
      <c r="G14" s="26">
        <f t="shared" si="7"/>
        <v>0</v>
      </c>
      <c r="H14" s="49">
        <f>ROUND(((E14)*40/12),0)</f>
        <v>0</v>
      </c>
      <c r="I14" s="49">
        <f t="shared" si="4"/>
        <v>0</v>
      </c>
      <c r="J14" s="49">
        <f>SUM(H14:I14)</f>
        <v>0</v>
      </c>
    </row>
    <row r="15" spans="1:25" ht="14.25" customHeight="1"/>
    <row r="16" spans="1:25">
      <c r="H16" s="20"/>
      <c r="J16" s="25" t="s">
        <v>82</v>
      </c>
    </row>
    <row r="17" spans="1:10" ht="26.25" customHeight="1">
      <c r="A17" s="8" t="s">
        <v>83</v>
      </c>
      <c r="B17" s="8"/>
      <c r="C17" s="8"/>
      <c r="E17" s="8"/>
      <c r="F17" s="8"/>
      <c r="G17" s="8"/>
      <c r="J17" s="28"/>
    </row>
    <row r="18" spans="1:10" ht="30" customHeight="1">
      <c r="A18" s="29" t="s">
        <v>84</v>
      </c>
      <c r="B18" s="30">
        <f>IF(G14&lt;=0,0,IF(G14&lt;=2,1,IF(G14&lt;=6,2,IF(G14&lt;=14,3,IF(G14&lt;=23,4,IF(G14&lt;=24,5,IF(G14&lt;=24,1,5)))))))</f>
        <v>0</v>
      </c>
      <c r="D18" s="29" t="s">
        <v>85</v>
      </c>
      <c r="E18" s="30">
        <f>SUM(J14)-B18</f>
        <v>0</v>
      </c>
      <c r="G18" s="29" t="s">
        <v>86</v>
      </c>
      <c r="H18" s="30">
        <f>SUM(J14)</f>
        <v>0</v>
      </c>
    </row>
    <row r="19" spans="1:10" s="33" customFormat="1" ht="24" customHeight="1">
      <c r="A19" s="32"/>
      <c r="B19" s="31"/>
      <c r="D19" s="32"/>
      <c r="E19" s="31"/>
      <c r="G19" s="32"/>
      <c r="H19" s="31"/>
    </row>
    <row r="20" spans="1:10" ht="33.75" customHeight="1">
      <c r="A20" s="12" t="s">
        <v>87</v>
      </c>
    </row>
    <row r="21" spans="1:10">
      <c r="A21" s="12" t="s">
        <v>154</v>
      </c>
    </row>
    <row r="22" spans="1:10">
      <c r="A22" s="9" t="s">
        <v>145</v>
      </c>
    </row>
    <row r="23" spans="1:10">
      <c r="A23" s="9" t="s">
        <v>146</v>
      </c>
    </row>
    <row r="24" spans="1:10">
      <c r="A24" s="9" t="s">
        <v>102</v>
      </c>
    </row>
    <row r="25" spans="1:10">
      <c r="A25" s="9" t="s">
        <v>147</v>
      </c>
    </row>
    <row r="26" spans="1:10">
      <c r="A26" s="9" t="s">
        <v>148</v>
      </c>
    </row>
    <row r="27" spans="1:10">
      <c r="A27" s="9" t="s">
        <v>149</v>
      </c>
    </row>
    <row r="28" spans="1:10">
      <c r="A28" s="9" t="s">
        <v>150</v>
      </c>
    </row>
    <row r="29" spans="1:10">
      <c r="A29" s="204" t="s">
        <v>151</v>
      </c>
      <c r="B29" s="204"/>
    </row>
    <row r="30" spans="1:10">
      <c r="A30" s="13" t="s">
        <v>152</v>
      </c>
    </row>
  </sheetData>
  <mergeCells count="7">
    <mergeCell ref="A1:J1"/>
    <mergeCell ref="R5:S5"/>
    <mergeCell ref="V5:W5"/>
    <mergeCell ref="A6:A7"/>
    <mergeCell ref="B6:D6"/>
    <mergeCell ref="E6:G6"/>
    <mergeCell ref="H6:J6"/>
  </mergeCells>
  <pageMargins left="0.94488188976377963" right="0.70866141732283472" top="0.51181102362204722" bottom="0.5118110236220472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57"/>
  <sheetViews>
    <sheetView topLeftCell="A40" workbookViewId="0">
      <selection activeCell="J53" sqref="J53"/>
    </sheetView>
  </sheetViews>
  <sheetFormatPr defaultRowHeight="24"/>
  <cols>
    <col min="1" max="1" width="5.7109375" style="35" customWidth="1"/>
    <col min="2" max="2" width="36" style="1" customWidth="1"/>
    <col min="3" max="3" width="14" style="1" customWidth="1"/>
    <col min="4" max="4" width="16" style="1" customWidth="1"/>
    <col min="5" max="5" width="19.140625" style="1" customWidth="1"/>
    <col min="6" max="16384" width="9.140625" style="1"/>
  </cols>
  <sheetData>
    <row r="1" spans="1:26">
      <c r="A1" s="216" t="s">
        <v>172</v>
      </c>
      <c r="B1" s="216"/>
      <c r="C1" s="216"/>
      <c r="D1" s="216"/>
      <c r="E1" s="216"/>
    </row>
    <row r="2" spans="1:26" ht="22.5" customHeight="1">
      <c r="A2" s="50" t="s">
        <v>173</v>
      </c>
    </row>
    <row r="3" spans="1:26" s="10" customFormat="1">
      <c r="A3" s="217" t="s">
        <v>118</v>
      </c>
      <c r="B3" s="217" t="s">
        <v>0</v>
      </c>
      <c r="C3" s="217" t="s">
        <v>104</v>
      </c>
      <c r="D3" s="217" t="s">
        <v>174</v>
      </c>
      <c r="E3" s="218" t="s">
        <v>175</v>
      </c>
    </row>
    <row r="4" spans="1:26" s="168" customFormat="1" ht="13.5" customHeight="1">
      <c r="A4" s="217"/>
      <c r="B4" s="217"/>
      <c r="C4" s="217"/>
      <c r="D4" s="217"/>
      <c r="E4" s="219"/>
    </row>
    <row r="5" spans="1:26" s="173" customFormat="1" ht="21.75" customHeight="1">
      <c r="A5" s="169">
        <v>1</v>
      </c>
      <c r="B5" s="170" t="s">
        <v>176</v>
      </c>
      <c r="C5" s="170" t="s">
        <v>177</v>
      </c>
      <c r="D5" s="170" t="s">
        <v>178</v>
      </c>
      <c r="E5" s="169" t="s">
        <v>179</v>
      </c>
      <c r="F5" s="171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s="173" customFormat="1" ht="21.75" customHeight="1">
      <c r="A6" s="174">
        <v>2</v>
      </c>
      <c r="B6" s="175" t="s">
        <v>180</v>
      </c>
      <c r="C6" s="175" t="s">
        <v>177</v>
      </c>
      <c r="D6" s="175" t="s">
        <v>178</v>
      </c>
      <c r="E6" s="176" t="s">
        <v>179</v>
      </c>
      <c r="F6" s="171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173" customFormat="1" ht="21.75" customHeight="1">
      <c r="A7" s="176">
        <v>3</v>
      </c>
      <c r="B7" s="175" t="s">
        <v>181</v>
      </c>
      <c r="C7" s="175" t="s">
        <v>177</v>
      </c>
      <c r="D7" s="175" t="s">
        <v>178</v>
      </c>
      <c r="E7" s="176" t="s">
        <v>179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173" customFormat="1" ht="21.75" customHeight="1">
      <c r="A8" s="174">
        <v>4</v>
      </c>
      <c r="B8" s="175" t="s">
        <v>182</v>
      </c>
      <c r="C8" s="175" t="s">
        <v>177</v>
      </c>
      <c r="D8" s="175" t="s">
        <v>178</v>
      </c>
      <c r="E8" s="176" t="s">
        <v>179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173" customFormat="1" ht="21.75" customHeight="1">
      <c r="A9" s="176">
        <v>5</v>
      </c>
      <c r="B9" s="175" t="s">
        <v>183</v>
      </c>
      <c r="C9" s="175" t="s">
        <v>177</v>
      </c>
      <c r="D9" s="175" t="s">
        <v>178</v>
      </c>
      <c r="E9" s="176" t="s">
        <v>179</v>
      </c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173" customFormat="1" ht="21.75" customHeight="1">
      <c r="A10" s="174">
        <v>6</v>
      </c>
      <c r="B10" s="175" t="s">
        <v>184</v>
      </c>
      <c r="C10" s="175" t="s">
        <v>177</v>
      </c>
      <c r="D10" s="175" t="s">
        <v>178</v>
      </c>
      <c r="E10" s="176" t="s">
        <v>179</v>
      </c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173" customFormat="1" ht="21.75" customHeight="1">
      <c r="A11" s="176">
        <v>7</v>
      </c>
      <c r="B11" s="175" t="s">
        <v>185</v>
      </c>
      <c r="C11" s="175" t="s">
        <v>177</v>
      </c>
      <c r="D11" s="175" t="s">
        <v>178</v>
      </c>
      <c r="E11" s="176" t="s">
        <v>179</v>
      </c>
      <c r="F11" s="171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173" customFormat="1" ht="21.75" customHeight="1">
      <c r="A12" s="174">
        <v>8</v>
      </c>
      <c r="B12" s="175" t="s">
        <v>186</v>
      </c>
      <c r="C12" s="175" t="s">
        <v>177</v>
      </c>
      <c r="D12" s="175" t="s">
        <v>178</v>
      </c>
      <c r="E12" s="176" t="s">
        <v>179</v>
      </c>
      <c r="F12" s="171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173" customFormat="1" ht="21.75" customHeight="1">
      <c r="A13" s="176">
        <v>9</v>
      </c>
      <c r="B13" s="175" t="s">
        <v>187</v>
      </c>
      <c r="C13" s="175" t="s">
        <v>177</v>
      </c>
      <c r="D13" s="175" t="s">
        <v>178</v>
      </c>
      <c r="E13" s="176" t="s">
        <v>179</v>
      </c>
      <c r="F13" s="171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173" customFormat="1">
      <c r="A14" s="174">
        <v>10</v>
      </c>
      <c r="B14" s="175" t="s">
        <v>188</v>
      </c>
      <c r="C14" s="175" t="s">
        <v>177</v>
      </c>
      <c r="D14" s="175" t="s">
        <v>178</v>
      </c>
      <c r="E14" s="176" t="s">
        <v>179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173" customFormat="1">
      <c r="A15" s="177">
        <v>11</v>
      </c>
      <c r="B15" s="178" t="s">
        <v>189</v>
      </c>
      <c r="C15" s="178" t="s">
        <v>177</v>
      </c>
      <c r="D15" s="178" t="s">
        <v>178</v>
      </c>
      <c r="E15" s="177" t="s">
        <v>179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173" customFormat="1">
      <c r="A16" s="179">
        <v>12</v>
      </c>
      <c r="B16" s="180" t="s">
        <v>190</v>
      </c>
      <c r="C16" s="180" t="s">
        <v>191</v>
      </c>
      <c r="D16" s="180" t="s">
        <v>262</v>
      </c>
      <c r="E16" s="181" t="s">
        <v>179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173" customFormat="1">
      <c r="A17" s="182">
        <v>13</v>
      </c>
      <c r="B17" s="183" t="s">
        <v>192</v>
      </c>
      <c r="C17" s="183" t="s">
        <v>193</v>
      </c>
      <c r="D17" s="183" t="s">
        <v>194</v>
      </c>
      <c r="E17" s="182" t="s">
        <v>179</v>
      </c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>
      <c r="A18" s="174">
        <v>14</v>
      </c>
      <c r="B18" s="175" t="s">
        <v>195</v>
      </c>
      <c r="C18" s="175" t="s">
        <v>193</v>
      </c>
      <c r="D18" s="175" t="s">
        <v>194</v>
      </c>
      <c r="E18" s="176" t="s">
        <v>179</v>
      </c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>
      <c r="A19" s="184">
        <v>15</v>
      </c>
      <c r="B19" s="185" t="s">
        <v>196</v>
      </c>
      <c r="C19" s="185" t="s">
        <v>193</v>
      </c>
      <c r="D19" s="185" t="s">
        <v>194</v>
      </c>
      <c r="E19" s="184" t="s">
        <v>179</v>
      </c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1" customFormat="1">
      <c r="A20" s="186">
        <v>16</v>
      </c>
      <c r="B20" s="170" t="s">
        <v>197</v>
      </c>
      <c r="C20" s="170" t="s">
        <v>198</v>
      </c>
      <c r="D20" s="187" t="s">
        <v>199</v>
      </c>
      <c r="E20" s="186" t="s">
        <v>200</v>
      </c>
    </row>
    <row r="21" spans="1:26" s="171" customFormat="1">
      <c r="A21" s="177">
        <v>17</v>
      </c>
      <c r="B21" s="188" t="s">
        <v>201</v>
      </c>
      <c r="C21" s="188" t="s">
        <v>198</v>
      </c>
      <c r="D21" s="188" t="s">
        <v>199</v>
      </c>
      <c r="E21" s="189" t="s">
        <v>202</v>
      </c>
    </row>
    <row r="22" spans="1:26" s="171" customFormat="1">
      <c r="A22" s="190">
        <v>18</v>
      </c>
      <c r="B22" s="183" t="s">
        <v>203</v>
      </c>
      <c r="C22" s="183" t="s">
        <v>204</v>
      </c>
      <c r="D22" s="191" t="s">
        <v>205</v>
      </c>
      <c r="E22" s="190" t="s">
        <v>200</v>
      </c>
    </row>
    <row r="23" spans="1:26" s="171" customFormat="1">
      <c r="A23" s="184">
        <v>19</v>
      </c>
      <c r="B23" s="188" t="s">
        <v>201</v>
      </c>
      <c r="C23" s="178" t="s">
        <v>204</v>
      </c>
      <c r="D23" s="188" t="s">
        <v>205</v>
      </c>
      <c r="E23" s="189" t="s">
        <v>202</v>
      </c>
    </row>
    <row r="24" spans="1:26" s="171" customFormat="1">
      <c r="A24" s="179">
        <v>20</v>
      </c>
      <c r="B24" s="192" t="s">
        <v>206</v>
      </c>
      <c r="C24" s="192" t="s">
        <v>207</v>
      </c>
      <c r="D24" s="192" t="s">
        <v>208</v>
      </c>
      <c r="E24" s="179" t="s">
        <v>200</v>
      </c>
    </row>
    <row r="25" spans="1:26" s="171" customFormat="1">
      <c r="A25" s="182">
        <v>21</v>
      </c>
      <c r="B25" s="183" t="s">
        <v>203</v>
      </c>
      <c r="C25" s="191" t="s">
        <v>209</v>
      </c>
      <c r="D25" s="191" t="s">
        <v>210</v>
      </c>
      <c r="E25" s="190" t="s">
        <v>200</v>
      </c>
    </row>
    <row r="26" spans="1:26" s="171" customFormat="1">
      <c r="A26" s="193">
        <v>22</v>
      </c>
      <c r="B26" s="194" t="s">
        <v>211</v>
      </c>
      <c r="C26" s="194" t="s">
        <v>212</v>
      </c>
      <c r="D26" s="194" t="s">
        <v>210</v>
      </c>
      <c r="E26" s="193" t="s">
        <v>200</v>
      </c>
    </row>
    <row r="27" spans="1:26" s="171" customFormat="1">
      <c r="A27" s="169">
        <v>23</v>
      </c>
      <c r="B27" s="187" t="s">
        <v>206</v>
      </c>
      <c r="C27" s="170" t="s">
        <v>213</v>
      </c>
      <c r="D27" s="187" t="s">
        <v>214</v>
      </c>
      <c r="E27" s="186" t="s">
        <v>200</v>
      </c>
    </row>
    <row r="28" spans="1:26" s="171" customFormat="1">
      <c r="A28" s="189">
        <v>24</v>
      </c>
      <c r="B28" s="188" t="s">
        <v>206</v>
      </c>
      <c r="C28" s="188" t="s">
        <v>215</v>
      </c>
      <c r="D28" s="188" t="s">
        <v>214</v>
      </c>
      <c r="E28" s="189" t="s">
        <v>200</v>
      </c>
    </row>
    <row r="29" spans="1:26" s="173" customFormat="1">
      <c r="A29" s="182">
        <v>25</v>
      </c>
      <c r="B29" s="183" t="s">
        <v>203</v>
      </c>
      <c r="C29" s="183" t="s">
        <v>216</v>
      </c>
      <c r="D29" s="191" t="s">
        <v>217</v>
      </c>
      <c r="E29" s="190" t="s">
        <v>200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>
      <c r="A30" s="193">
        <v>26</v>
      </c>
      <c r="B30" s="194" t="s">
        <v>201</v>
      </c>
      <c r="C30" s="194" t="s">
        <v>218</v>
      </c>
      <c r="D30" s="194" t="s">
        <v>217</v>
      </c>
      <c r="E30" s="193" t="s">
        <v>202</v>
      </c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>
      <c r="A31" s="181">
        <v>27</v>
      </c>
      <c r="B31" s="192" t="s">
        <v>206</v>
      </c>
      <c r="C31" s="192" t="s">
        <v>219</v>
      </c>
      <c r="D31" s="192" t="s">
        <v>220</v>
      </c>
      <c r="E31" s="179" t="s">
        <v>200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>
      <c r="A32" s="190">
        <v>28</v>
      </c>
      <c r="B32" s="183" t="s">
        <v>203</v>
      </c>
      <c r="C32" s="191" t="s">
        <v>221</v>
      </c>
      <c r="D32" s="191" t="s">
        <v>222</v>
      </c>
      <c r="E32" s="190" t="s">
        <v>200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>
      <c r="A33" s="184">
        <v>29</v>
      </c>
      <c r="B33" s="194" t="s">
        <v>201</v>
      </c>
      <c r="C33" s="185" t="s">
        <v>221</v>
      </c>
      <c r="D33" s="194" t="s">
        <v>222</v>
      </c>
      <c r="E33" s="193" t="s">
        <v>202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>
      <c r="A34" s="186">
        <v>30</v>
      </c>
      <c r="B34" s="187" t="s">
        <v>206</v>
      </c>
      <c r="C34" s="187" t="s">
        <v>223</v>
      </c>
      <c r="D34" s="187" t="s">
        <v>224</v>
      </c>
      <c r="E34" s="186" t="s">
        <v>200</v>
      </c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>
      <c r="A35" s="177">
        <v>31</v>
      </c>
      <c r="B35" s="188" t="s">
        <v>201</v>
      </c>
      <c r="C35" s="188" t="s">
        <v>225</v>
      </c>
      <c r="D35" s="188" t="s">
        <v>224</v>
      </c>
      <c r="E35" s="189" t="s">
        <v>202</v>
      </c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>
      <c r="A36" s="195">
        <v>32</v>
      </c>
      <c r="B36" s="196" t="s">
        <v>203</v>
      </c>
      <c r="C36" s="197" t="s">
        <v>226</v>
      </c>
      <c r="D36" s="197" t="s">
        <v>227</v>
      </c>
      <c r="E36" s="195" t="s">
        <v>200</v>
      </c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>
      <c r="A37" s="181">
        <v>33</v>
      </c>
      <c r="B37" s="192" t="s">
        <v>201</v>
      </c>
      <c r="C37" s="192" t="s">
        <v>228</v>
      </c>
      <c r="D37" s="192" t="s">
        <v>229</v>
      </c>
      <c r="E37" s="179" t="s">
        <v>202</v>
      </c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>
      <c r="A38" s="190">
        <v>34</v>
      </c>
      <c r="B38" s="183" t="s">
        <v>203</v>
      </c>
      <c r="C38" s="183" t="s">
        <v>230</v>
      </c>
      <c r="D38" s="191" t="s">
        <v>231</v>
      </c>
      <c r="E38" s="190" t="s">
        <v>200</v>
      </c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>
      <c r="A39" s="176">
        <v>35</v>
      </c>
      <c r="B39" s="198" t="s">
        <v>232</v>
      </c>
      <c r="C39" s="198" t="s">
        <v>230</v>
      </c>
      <c r="D39" s="198" t="s">
        <v>231</v>
      </c>
      <c r="E39" s="174" t="s">
        <v>200</v>
      </c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73" customFormat="1">
      <c r="A40" s="193">
        <v>36</v>
      </c>
      <c r="B40" s="194" t="s">
        <v>201</v>
      </c>
      <c r="C40" s="185" t="s">
        <v>193</v>
      </c>
      <c r="D40" s="194" t="s">
        <v>231</v>
      </c>
      <c r="E40" s="193" t="s">
        <v>202</v>
      </c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173" customFormat="1">
      <c r="A41" s="169">
        <v>37</v>
      </c>
      <c r="B41" s="170" t="s">
        <v>203</v>
      </c>
      <c r="C41" s="170" t="s">
        <v>233</v>
      </c>
      <c r="D41" s="187" t="s">
        <v>234</v>
      </c>
      <c r="E41" s="186" t="s">
        <v>200</v>
      </c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173" customFormat="1">
      <c r="A42" s="189">
        <v>38</v>
      </c>
      <c r="B42" s="188" t="s">
        <v>201</v>
      </c>
      <c r="C42" s="178" t="s">
        <v>235</v>
      </c>
      <c r="D42" s="188" t="s">
        <v>234</v>
      </c>
      <c r="E42" s="189" t="s">
        <v>202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173" customFormat="1">
      <c r="A43" s="199">
        <v>39</v>
      </c>
      <c r="B43" s="197" t="s">
        <v>201</v>
      </c>
      <c r="C43" s="196" t="s">
        <v>236</v>
      </c>
      <c r="D43" s="197" t="s">
        <v>237</v>
      </c>
      <c r="E43" s="195" t="s">
        <v>202</v>
      </c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173" customFormat="1">
      <c r="A44" s="179">
        <v>40</v>
      </c>
      <c r="B44" s="192" t="s">
        <v>206</v>
      </c>
      <c r="C44" s="180" t="s">
        <v>238</v>
      </c>
      <c r="D44" s="192" t="s">
        <v>239</v>
      </c>
      <c r="E44" s="179" t="s">
        <v>200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171" customFormat="1">
      <c r="A45" s="199">
        <v>41</v>
      </c>
      <c r="B45" s="196" t="s">
        <v>203</v>
      </c>
      <c r="C45" s="197" t="s">
        <v>240</v>
      </c>
      <c r="D45" s="197" t="s">
        <v>241</v>
      </c>
      <c r="E45" s="195" t="s">
        <v>200</v>
      </c>
    </row>
    <row r="46" spans="1:26" s="171" customFormat="1">
      <c r="A46" s="179">
        <v>42</v>
      </c>
      <c r="B46" s="180" t="s">
        <v>203</v>
      </c>
      <c r="C46" s="192" t="s">
        <v>242</v>
      </c>
      <c r="D46" s="192" t="s">
        <v>243</v>
      </c>
      <c r="E46" s="179" t="s">
        <v>200</v>
      </c>
    </row>
    <row r="47" spans="1:26" s="171" customFormat="1">
      <c r="A47" s="199">
        <v>43</v>
      </c>
      <c r="B47" s="197" t="s">
        <v>206</v>
      </c>
      <c r="C47" s="197" t="s">
        <v>244</v>
      </c>
      <c r="D47" s="197" t="s">
        <v>245</v>
      </c>
      <c r="E47" s="195" t="s">
        <v>200</v>
      </c>
    </row>
    <row r="48" spans="1:26" s="171" customFormat="1">
      <c r="A48" s="179">
        <v>44</v>
      </c>
      <c r="B48" s="192" t="s">
        <v>201</v>
      </c>
      <c r="C48" s="180" t="s">
        <v>246</v>
      </c>
      <c r="D48" s="192" t="s">
        <v>247</v>
      </c>
      <c r="E48" s="179" t="s">
        <v>202</v>
      </c>
    </row>
    <row r="49" spans="1:8" s="171" customFormat="1">
      <c r="A49" s="200">
        <v>45</v>
      </c>
      <c r="B49" s="201" t="s">
        <v>248</v>
      </c>
      <c r="C49" s="201" t="s">
        <v>249</v>
      </c>
      <c r="D49" s="202" t="s">
        <v>250</v>
      </c>
      <c r="E49" s="203" t="s">
        <v>200</v>
      </c>
      <c r="F49" s="214" t="s">
        <v>288</v>
      </c>
      <c r="G49" s="215"/>
      <c r="H49" s="215"/>
    </row>
    <row r="50" spans="1:8" s="171" customFormat="1">
      <c r="A50" s="186">
        <v>46</v>
      </c>
      <c r="B50" s="170" t="s">
        <v>203</v>
      </c>
      <c r="C50" s="187" t="s">
        <v>251</v>
      </c>
      <c r="D50" s="187" t="s">
        <v>252</v>
      </c>
      <c r="E50" s="186" t="s">
        <v>200</v>
      </c>
    </row>
    <row r="51" spans="1:8" s="171" customFormat="1">
      <c r="A51" s="177">
        <v>47</v>
      </c>
      <c r="B51" s="188" t="s">
        <v>201</v>
      </c>
      <c r="C51" s="178" t="s">
        <v>253</v>
      </c>
      <c r="D51" s="188" t="s">
        <v>252</v>
      </c>
      <c r="E51" s="189" t="s">
        <v>202</v>
      </c>
    </row>
    <row r="52" spans="1:8" s="171" customFormat="1">
      <c r="A52" s="195">
        <v>48</v>
      </c>
      <c r="B52" s="197" t="s">
        <v>201</v>
      </c>
      <c r="C52" s="197" t="s">
        <v>254</v>
      </c>
      <c r="D52" s="197" t="s">
        <v>255</v>
      </c>
      <c r="E52" s="195" t="s">
        <v>202</v>
      </c>
    </row>
    <row r="53" spans="1:8" s="171" customFormat="1">
      <c r="A53" s="181">
        <v>49</v>
      </c>
      <c r="B53" s="192" t="s">
        <v>206</v>
      </c>
      <c r="C53" s="192" t="s">
        <v>256</v>
      </c>
      <c r="D53" s="192" t="s">
        <v>257</v>
      </c>
      <c r="E53" s="179" t="s">
        <v>200</v>
      </c>
    </row>
    <row r="54" spans="1:8" s="171" customFormat="1">
      <c r="A54" s="195">
        <v>50</v>
      </c>
      <c r="B54" s="196" t="s">
        <v>203</v>
      </c>
      <c r="C54" s="197" t="s">
        <v>258</v>
      </c>
      <c r="D54" s="197" t="s">
        <v>259</v>
      </c>
      <c r="E54" s="195" t="s">
        <v>200</v>
      </c>
    </row>
    <row r="55" spans="1:8" s="171" customFormat="1">
      <c r="A55" s="181">
        <v>51</v>
      </c>
      <c r="B55" s="192" t="s">
        <v>206</v>
      </c>
      <c r="C55" s="192" t="s">
        <v>260</v>
      </c>
      <c r="D55" s="192" t="s">
        <v>261</v>
      </c>
      <c r="E55" s="179" t="s">
        <v>200</v>
      </c>
    </row>
    <row r="56" spans="1:8">
      <c r="E56" s="5" t="s">
        <v>82</v>
      </c>
    </row>
    <row r="57" spans="1:8">
      <c r="E57" s="6"/>
    </row>
  </sheetData>
  <mergeCells count="7">
    <mergeCell ref="F49:H49"/>
    <mergeCell ref="A1:E1"/>
    <mergeCell ref="A3:A4"/>
    <mergeCell ref="B3:B4"/>
    <mergeCell ref="C3:C4"/>
    <mergeCell ref="D3:D4"/>
    <mergeCell ref="E3:E4"/>
  </mergeCells>
  <pageMargins left="0.94488188976377963" right="0.70866141732283472" top="0.98425196850393704" bottom="0.74803149606299213" header="0.31496062992125984" footer="0.31496062992125984"/>
  <pageSetup paperSize="9" orientation="portrait" r:id="rId1"/>
  <headerFooter>
    <oddHeader>Page &amp;P&amp;R&amp;A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A30"/>
  <sheetViews>
    <sheetView tabSelected="1" zoomScale="70" zoomScaleNormal="70" workbookViewId="0">
      <selection activeCell="A13" sqref="A13:AF13"/>
    </sheetView>
  </sheetViews>
  <sheetFormatPr defaultRowHeight="27.75"/>
  <cols>
    <col min="1" max="32" width="6" style="9" customWidth="1"/>
    <col min="33" max="41" width="5.28515625" style="9" customWidth="1"/>
    <col min="42" max="42" width="6.7109375" style="9" bestFit="1" customWidth="1"/>
    <col min="43" max="43" width="8.140625" style="9" bestFit="1" customWidth="1"/>
    <col min="44" max="45" width="7.5703125" style="9" bestFit="1" customWidth="1"/>
    <col min="46" max="46" width="6.7109375" style="9" bestFit="1" customWidth="1"/>
    <col min="47" max="47" width="7.85546875" style="9" bestFit="1" customWidth="1"/>
    <col min="48" max="57" width="3" style="9" customWidth="1"/>
    <col min="58" max="58" width="3.42578125" style="9" customWidth="1"/>
    <col min="59" max="59" width="3.85546875" style="9" customWidth="1"/>
    <col min="60" max="16384" width="9.140625" style="9"/>
  </cols>
  <sheetData>
    <row r="2" spans="1:53" s="14" customFormat="1" ht="34.5" customHeight="1">
      <c r="A2" s="243" t="s">
        <v>273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68"/>
      <c r="AS2" s="68"/>
      <c r="AT2" s="68"/>
      <c r="AU2" s="167" t="s">
        <v>125</v>
      </c>
      <c r="AV2" s="68"/>
      <c r="AW2" s="68"/>
      <c r="AX2" s="68"/>
      <c r="AY2" s="68"/>
      <c r="AZ2" s="68"/>
      <c r="BA2" s="68"/>
    </row>
    <row r="3" spans="1:53" s="14" customFormat="1" ht="34.5" customHeight="1">
      <c r="A3" s="243" t="s">
        <v>88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68"/>
      <c r="AS3" s="68"/>
      <c r="AT3" s="68"/>
      <c r="AU3" s="68"/>
      <c r="AV3" s="68"/>
      <c r="AW3" s="68"/>
      <c r="AX3" s="68"/>
      <c r="AY3" s="68"/>
      <c r="AZ3" s="68"/>
      <c r="BA3" s="68"/>
    </row>
    <row r="4" spans="1:53" s="14" customFormat="1" ht="34.5" customHeight="1">
      <c r="A4" s="243" t="s">
        <v>114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68"/>
      <c r="AU4" s="68"/>
      <c r="AV4" s="68"/>
      <c r="AW4" s="68"/>
      <c r="AX4" s="68"/>
      <c r="AY4" s="68"/>
      <c r="AZ4" s="68"/>
      <c r="BA4" s="68"/>
    </row>
    <row r="5" spans="1:53">
      <c r="AC5" s="216" t="s">
        <v>289</v>
      </c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</row>
    <row r="6" spans="1:53" ht="36.75" customHeight="1">
      <c r="A6" s="8" t="s">
        <v>274</v>
      </c>
    </row>
    <row r="7" spans="1:53" ht="30.75" customHeight="1">
      <c r="A7" s="9" t="s">
        <v>122</v>
      </c>
    </row>
    <row r="8" spans="1:53" ht="30.75" customHeight="1">
      <c r="A8" s="9" t="s">
        <v>155</v>
      </c>
    </row>
    <row r="9" spans="1:53" ht="30.75" customHeight="1">
      <c r="A9" s="9" t="s">
        <v>32</v>
      </c>
    </row>
    <row r="10" spans="1:53" ht="30.75" customHeight="1">
      <c r="A10" s="9" t="s">
        <v>34</v>
      </c>
    </row>
    <row r="11" spans="1:53" ht="30.75" customHeight="1">
      <c r="A11" s="9" t="s">
        <v>35</v>
      </c>
    </row>
    <row r="12" spans="1:53" ht="36" customHeight="1">
      <c r="A12" s="8" t="s">
        <v>33</v>
      </c>
    </row>
    <row r="13" spans="1:53" s="33" customFormat="1" ht="45.75" customHeight="1">
      <c r="A13" s="221" t="s">
        <v>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 t="s">
        <v>7</v>
      </c>
      <c r="AH13" s="221"/>
      <c r="AI13" s="221"/>
      <c r="AJ13" s="221"/>
      <c r="AK13" s="221"/>
      <c r="AL13" s="221"/>
      <c r="AM13" s="220" t="s">
        <v>264</v>
      </c>
      <c r="AN13" s="221"/>
      <c r="AO13" s="221"/>
      <c r="AP13" s="223" t="s">
        <v>265</v>
      </c>
      <c r="AQ13" s="220" t="s">
        <v>270</v>
      </c>
      <c r="AR13" s="220" t="s">
        <v>266</v>
      </c>
      <c r="AS13" s="220" t="s">
        <v>267</v>
      </c>
      <c r="AT13" s="222" t="s">
        <v>268</v>
      </c>
      <c r="AU13" s="223" t="s">
        <v>269</v>
      </c>
    </row>
    <row r="14" spans="1:53" ht="23.25" customHeight="1">
      <c r="A14" s="224" t="s">
        <v>263</v>
      </c>
      <c r="B14" s="224"/>
      <c r="C14" s="225" t="s">
        <v>38</v>
      </c>
      <c r="D14" s="225"/>
      <c r="E14" s="225" t="s">
        <v>39</v>
      </c>
      <c r="F14" s="225"/>
      <c r="G14" s="226" t="s">
        <v>40</v>
      </c>
      <c r="H14" s="226"/>
      <c r="I14" s="226" t="s">
        <v>41</v>
      </c>
      <c r="J14" s="226"/>
      <c r="K14" s="226" t="s">
        <v>42</v>
      </c>
      <c r="L14" s="226"/>
      <c r="M14" s="226" t="s">
        <v>43</v>
      </c>
      <c r="N14" s="226"/>
      <c r="O14" s="226" t="s">
        <v>36</v>
      </c>
      <c r="P14" s="226"/>
      <c r="Q14" s="226" t="s">
        <v>37</v>
      </c>
      <c r="R14" s="226"/>
      <c r="S14" s="227" t="s">
        <v>11</v>
      </c>
      <c r="T14" s="227"/>
      <c r="U14" s="227" t="s">
        <v>12</v>
      </c>
      <c r="V14" s="227"/>
      <c r="W14" s="227" t="s">
        <v>13</v>
      </c>
      <c r="X14" s="227"/>
      <c r="Y14" s="227" t="s">
        <v>14</v>
      </c>
      <c r="Z14" s="227"/>
      <c r="AA14" s="227" t="s">
        <v>15</v>
      </c>
      <c r="AB14" s="227"/>
      <c r="AC14" s="227" t="s">
        <v>16</v>
      </c>
      <c r="AD14" s="227"/>
      <c r="AE14" s="241" t="s">
        <v>4</v>
      </c>
      <c r="AF14" s="241"/>
      <c r="AG14" s="221" t="s">
        <v>8</v>
      </c>
      <c r="AH14" s="221"/>
      <c r="AI14" s="221"/>
      <c r="AJ14" s="221" t="s">
        <v>27</v>
      </c>
      <c r="AK14" s="221"/>
      <c r="AL14" s="221"/>
      <c r="AM14" s="221"/>
      <c r="AN14" s="221"/>
      <c r="AO14" s="221"/>
      <c r="AP14" s="223"/>
      <c r="AQ14" s="220"/>
      <c r="AR14" s="221"/>
      <c r="AS14" s="221"/>
      <c r="AT14" s="222"/>
      <c r="AU14" s="223"/>
    </row>
    <row r="15" spans="1:53" s="8" customFormat="1" ht="47.25" customHeight="1">
      <c r="A15" s="60" t="s">
        <v>2</v>
      </c>
      <c r="B15" s="66" t="s">
        <v>3</v>
      </c>
      <c r="C15" s="60" t="s">
        <v>2</v>
      </c>
      <c r="D15" s="62" t="s">
        <v>3</v>
      </c>
      <c r="E15" s="60" t="s">
        <v>2</v>
      </c>
      <c r="F15" s="62" t="s">
        <v>3</v>
      </c>
      <c r="G15" s="60" t="s">
        <v>2</v>
      </c>
      <c r="H15" s="61" t="s">
        <v>3</v>
      </c>
      <c r="I15" s="60" t="s">
        <v>2</v>
      </c>
      <c r="J15" s="61" t="s">
        <v>3</v>
      </c>
      <c r="K15" s="60" t="s">
        <v>2</v>
      </c>
      <c r="L15" s="61" t="s">
        <v>3</v>
      </c>
      <c r="M15" s="60" t="s">
        <v>2</v>
      </c>
      <c r="N15" s="61" t="s">
        <v>3</v>
      </c>
      <c r="O15" s="60" t="s">
        <v>2</v>
      </c>
      <c r="P15" s="61" t="s">
        <v>3</v>
      </c>
      <c r="Q15" s="60" t="s">
        <v>2</v>
      </c>
      <c r="R15" s="61" t="s">
        <v>3</v>
      </c>
      <c r="S15" s="60" t="s">
        <v>2</v>
      </c>
      <c r="T15" s="63" t="s">
        <v>3</v>
      </c>
      <c r="U15" s="60" t="s">
        <v>2</v>
      </c>
      <c r="V15" s="63" t="s">
        <v>3</v>
      </c>
      <c r="W15" s="60" t="s">
        <v>2</v>
      </c>
      <c r="X15" s="63" t="s">
        <v>3</v>
      </c>
      <c r="Y15" s="60" t="s">
        <v>2</v>
      </c>
      <c r="Z15" s="63" t="s">
        <v>3</v>
      </c>
      <c r="AA15" s="60" t="s">
        <v>2</v>
      </c>
      <c r="AB15" s="63" t="s">
        <v>3</v>
      </c>
      <c r="AC15" s="60" t="s">
        <v>2</v>
      </c>
      <c r="AD15" s="63" t="s">
        <v>3</v>
      </c>
      <c r="AE15" s="64" t="s">
        <v>2</v>
      </c>
      <c r="AF15" s="64" t="s">
        <v>3</v>
      </c>
      <c r="AG15" s="60" t="s">
        <v>5</v>
      </c>
      <c r="AH15" s="60" t="s">
        <v>6</v>
      </c>
      <c r="AI15" s="11" t="s">
        <v>4</v>
      </c>
      <c r="AJ15" s="65" t="s">
        <v>5</v>
      </c>
      <c r="AK15" s="65" t="s">
        <v>6</v>
      </c>
      <c r="AL15" s="11" t="s">
        <v>4</v>
      </c>
      <c r="AM15" s="65" t="s">
        <v>5</v>
      </c>
      <c r="AN15" s="65" t="s">
        <v>6</v>
      </c>
      <c r="AO15" s="11" t="s">
        <v>4</v>
      </c>
      <c r="AP15" s="223"/>
      <c r="AQ15" s="220"/>
      <c r="AR15" s="221"/>
      <c r="AS15" s="221"/>
      <c r="AT15" s="222"/>
      <c r="AU15" s="223"/>
    </row>
    <row r="16" spans="1:53" ht="3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2"/>
      <c r="AQ16" s="51"/>
      <c r="AR16" s="51"/>
      <c r="AS16" s="51"/>
      <c r="AT16" s="51"/>
      <c r="AU16" s="53"/>
    </row>
    <row r="17" spans="1:47" ht="30.75" customHeight="1"/>
    <row r="18" spans="1:47" ht="34.5" customHeight="1">
      <c r="A18" s="8" t="s">
        <v>156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33" customFormat="1" ht="36.75" customHeight="1">
      <c r="A19" s="236" t="s">
        <v>168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8"/>
      <c r="AT19" s="8"/>
      <c r="AU19" s="8"/>
    </row>
    <row r="20" spans="1:47" ht="6.75" customHeight="1">
      <c r="A20" s="239" t="s">
        <v>5</v>
      </c>
      <c r="B20" s="240" t="s">
        <v>89</v>
      </c>
      <c r="C20" s="240" t="s">
        <v>10</v>
      </c>
      <c r="D20" s="239" t="s">
        <v>28</v>
      </c>
      <c r="E20" s="239" t="s">
        <v>29</v>
      </c>
      <c r="F20" s="239" t="s">
        <v>106</v>
      </c>
      <c r="G20" s="239" t="s">
        <v>105</v>
      </c>
      <c r="H20" s="242" t="s">
        <v>90</v>
      </c>
      <c r="I20" s="242" t="s">
        <v>91</v>
      </c>
      <c r="J20" s="242" t="s">
        <v>92</v>
      </c>
      <c r="K20" s="239" t="s">
        <v>30</v>
      </c>
      <c r="L20" s="239" t="s">
        <v>31</v>
      </c>
      <c r="M20" s="239" t="s">
        <v>93</v>
      </c>
      <c r="N20" s="239" t="s">
        <v>94</v>
      </c>
      <c r="O20" s="239" t="s">
        <v>127</v>
      </c>
      <c r="P20" s="239" t="s">
        <v>128</v>
      </c>
      <c r="Q20" s="239" t="s">
        <v>129</v>
      </c>
      <c r="R20" s="239" t="s">
        <v>130</v>
      </c>
      <c r="S20" s="239" t="s">
        <v>131</v>
      </c>
      <c r="T20" s="239" t="s">
        <v>95</v>
      </c>
      <c r="U20" s="239" t="s">
        <v>96</v>
      </c>
      <c r="V20" s="239" t="s">
        <v>97</v>
      </c>
      <c r="W20" s="239" t="s">
        <v>98</v>
      </c>
      <c r="X20" s="232" t="s">
        <v>126</v>
      </c>
      <c r="Y20" s="232" t="s">
        <v>132</v>
      </c>
      <c r="Z20" s="232" t="s">
        <v>133</v>
      </c>
      <c r="AA20" s="232" t="s">
        <v>134</v>
      </c>
      <c r="AB20" s="232" t="s">
        <v>138</v>
      </c>
      <c r="AC20" s="232" t="s">
        <v>135</v>
      </c>
      <c r="AD20" s="232" t="s">
        <v>136</v>
      </c>
      <c r="AE20" s="232" t="s">
        <v>137</v>
      </c>
      <c r="AF20" s="232" t="s">
        <v>139</v>
      </c>
      <c r="AG20" s="232" t="s">
        <v>140</v>
      </c>
      <c r="AH20" s="232" t="s">
        <v>141</v>
      </c>
      <c r="AI20" s="232" t="s">
        <v>153</v>
      </c>
      <c r="AJ20" s="233" t="s">
        <v>99</v>
      </c>
      <c r="AK20" s="233" t="s">
        <v>107</v>
      </c>
      <c r="AL20" s="233" t="s">
        <v>108</v>
      </c>
      <c r="AM20" s="233" t="s">
        <v>109</v>
      </c>
      <c r="AN20" s="239" t="s">
        <v>110</v>
      </c>
      <c r="AO20" s="239" t="s">
        <v>121</v>
      </c>
      <c r="AP20" s="239" t="s">
        <v>271</v>
      </c>
      <c r="AQ20" s="244" t="s">
        <v>119</v>
      </c>
      <c r="AR20" s="228" t="s">
        <v>120</v>
      </c>
      <c r="AS20" s="231" t="s">
        <v>9</v>
      </c>
    </row>
    <row r="21" spans="1:47" ht="30.75" customHeight="1">
      <c r="A21" s="239"/>
      <c r="B21" s="240"/>
      <c r="C21" s="240"/>
      <c r="D21" s="239"/>
      <c r="E21" s="239"/>
      <c r="F21" s="239"/>
      <c r="G21" s="239"/>
      <c r="H21" s="242"/>
      <c r="I21" s="242"/>
      <c r="J21" s="242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4"/>
      <c r="AK21" s="234"/>
      <c r="AL21" s="234"/>
      <c r="AM21" s="234"/>
      <c r="AN21" s="239"/>
      <c r="AO21" s="239"/>
      <c r="AP21" s="239"/>
      <c r="AQ21" s="244"/>
      <c r="AR21" s="229"/>
      <c r="AS21" s="231"/>
    </row>
    <row r="22" spans="1:47" ht="96.75" customHeight="1">
      <c r="A22" s="239"/>
      <c r="B22" s="240"/>
      <c r="C22" s="240"/>
      <c r="D22" s="239"/>
      <c r="E22" s="239"/>
      <c r="F22" s="239"/>
      <c r="G22" s="239"/>
      <c r="H22" s="242"/>
      <c r="I22" s="242"/>
      <c r="J22" s="242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5"/>
      <c r="AK22" s="235"/>
      <c r="AL22" s="235"/>
      <c r="AM22" s="235"/>
      <c r="AN22" s="239"/>
      <c r="AO22" s="239"/>
      <c r="AP22" s="239"/>
      <c r="AQ22" s="244"/>
      <c r="AR22" s="230"/>
      <c r="AS22" s="231"/>
    </row>
    <row r="23" spans="1:47" ht="30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4"/>
      <c r="Y23" s="54"/>
      <c r="Z23" s="54"/>
      <c r="AA23" s="54"/>
      <c r="AB23" s="54"/>
      <c r="AC23" s="54"/>
      <c r="AD23" s="55"/>
      <c r="AE23" s="55"/>
      <c r="AF23" s="55"/>
      <c r="AG23" s="55"/>
      <c r="AH23" s="55"/>
      <c r="AI23" s="55"/>
      <c r="AJ23" s="56"/>
      <c r="AK23" s="56"/>
      <c r="AL23" s="56"/>
      <c r="AM23" s="56"/>
      <c r="AN23" s="56"/>
      <c r="AO23" s="56"/>
      <c r="AP23" s="56"/>
      <c r="AQ23" s="57"/>
      <c r="AR23" s="57"/>
      <c r="AS23" s="58"/>
      <c r="AT23" s="33"/>
      <c r="AU23" s="33"/>
    </row>
    <row r="24" spans="1:47" ht="30.75" customHeight="1"/>
    <row r="25" spans="1:47" ht="30.75" customHeight="1">
      <c r="A25" s="8" t="s">
        <v>285</v>
      </c>
      <c r="B25" s="8"/>
      <c r="C25" s="8"/>
      <c r="D25" s="8"/>
      <c r="E25" s="8"/>
      <c r="F25" s="8"/>
      <c r="G25" s="8"/>
    </row>
    <row r="26" spans="1:47">
      <c r="A26" s="8"/>
      <c r="B26" s="8"/>
      <c r="D26" s="8" t="s">
        <v>287</v>
      </c>
      <c r="E26" s="8"/>
      <c r="F26" s="8"/>
      <c r="G26" s="8"/>
    </row>
    <row r="27" spans="1:47">
      <c r="A27" s="8"/>
      <c r="B27" s="8"/>
      <c r="D27" s="8" t="s">
        <v>167</v>
      </c>
      <c r="E27" s="8"/>
      <c r="F27" s="8"/>
      <c r="G27" s="8"/>
    </row>
    <row r="28" spans="1:47">
      <c r="A28" s="8"/>
      <c r="D28" s="8" t="s">
        <v>158</v>
      </c>
      <c r="E28" s="8"/>
      <c r="F28" s="8"/>
      <c r="G28" s="8"/>
    </row>
    <row r="29" spans="1:47">
      <c r="A29" s="8"/>
      <c r="C29" s="8"/>
      <c r="D29" s="8"/>
      <c r="E29" s="8"/>
      <c r="F29" s="8"/>
      <c r="G29" s="8"/>
    </row>
    <row r="30" spans="1:47">
      <c r="A30" s="8"/>
      <c r="C30" s="8"/>
      <c r="D30" s="8"/>
      <c r="E30" s="8"/>
      <c r="F30" s="8"/>
      <c r="G30" s="8"/>
    </row>
  </sheetData>
  <mergeCells count="77">
    <mergeCell ref="AC5:AU5"/>
    <mergeCell ref="A4:AS4"/>
    <mergeCell ref="E20:E22"/>
    <mergeCell ref="F20:F22"/>
    <mergeCell ref="G20:G22"/>
    <mergeCell ref="H20:H22"/>
    <mergeCell ref="P20:P22"/>
    <mergeCell ref="A13:AF13"/>
    <mergeCell ref="AG13:AL13"/>
    <mergeCell ref="AM13:AO14"/>
    <mergeCell ref="AP13:AP15"/>
    <mergeCell ref="AA20:AA22"/>
    <mergeCell ref="AB20:AB22"/>
    <mergeCell ref="AC20:AC22"/>
    <mergeCell ref="O20:O22"/>
    <mergeCell ref="S20:S22"/>
    <mergeCell ref="T20:T22"/>
    <mergeCell ref="A2:AQ2"/>
    <mergeCell ref="A3:AQ3"/>
    <mergeCell ref="AD20:AD22"/>
    <mergeCell ref="AE20:AE22"/>
    <mergeCell ref="AF20:AF22"/>
    <mergeCell ref="AQ20:AQ22"/>
    <mergeCell ref="AM20:AM22"/>
    <mergeCell ref="AN20:AN22"/>
    <mergeCell ref="AO20:AO22"/>
    <mergeCell ref="AP20:AP22"/>
    <mergeCell ref="U20:U22"/>
    <mergeCell ref="V20:V22"/>
    <mergeCell ref="W20:W22"/>
    <mergeCell ref="X20:X22"/>
    <mergeCell ref="Y20:Y22"/>
    <mergeCell ref="Z20:Z22"/>
    <mergeCell ref="I20:I22"/>
    <mergeCell ref="J20:J22"/>
    <mergeCell ref="K20:K22"/>
    <mergeCell ref="L20:L22"/>
    <mergeCell ref="M20:M22"/>
    <mergeCell ref="N20:N22"/>
    <mergeCell ref="Q20:Q22"/>
    <mergeCell ref="R20:R22"/>
    <mergeCell ref="AE14:AF14"/>
    <mergeCell ref="AG14:AI14"/>
    <mergeCell ref="Y14:Z14"/>
    <mergeCell ref="AA14:AB14"/>
    <mergeCell ref="AC14:AD14"/>
    <mergeCell ref="AJ14:AL14"/>
    <mergeCell ref="AR20:AR22"/>
    <mergeCell ref="AS20:AS22"/>
    <mergeCell ref="AG20:AG22"/>
    <mergeCell ref="AH20:AH22"/>
    <mergeCell ref="AI20:AI22"/>
    <mergeCell ref="AJ20:AJ22"/>
    <mergeCell ref="AK20:AK22"/>
    <mergeCell ref="AL20:AL22"/>
    <mergeCell ref="A19:AS19"/>
    <mergeCell ref="A20:A22"/>
    <mergeCell ref="B20:B22"/>
    <mergeCell ref="C20:C22"/>
    <mergeCell ref="D20:D22"/>
    <mergeCell ref="U14:V14"/>
    <mergeCell ref="W14:X14"/>
    <mergeCell ref="K14:L14"/>
    <mergeCell ref="M14:N14"/>
    <mergeCell ref="O14:P14"/>
    <mergeCell ref="Q14:R14"/>
    <mergeCell ref="S14:T14"/>
    <mergeCell ref="A14:B14"/>
    <mergeCell ref="C14:D14"/>
    <mergeCell ref="E14:F14"/>
    <mergeCell ref="G14:H14"/>
    <mergeCell ref="I14:J14"/>
    <mergeCell ref="AQ13:AQ15"/>
    <mergeCell ref="AR13:AR15"/>
    <mergeCell ref="AS13:AS15"/>
    <mergeCell ref="AT13:AT15"/>
    <mergeCell ref="AU13:AU15"/>
  </mergeCells>
  <pageMargins left="0.39370078740157483" right="0.19685039370078741" top="0.23622047244094491" bottom="0.23622047244094491" header="3.937007874015748E-2" footer="3.937007874015748E-2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7"/>
  <sheetViews>
    <sheetView zoomScale="70" zoomScaleNormal="70" workbookViewId="0">
      <selection activeCell="A22" sqref="A22"/>
    </sheetView>
  </sheetViews>
  <sheetFormatPr defaultRowHeight="24"/>
  <cols>
    <col min="1" max="43" width="5.5703125" style="1" customWidth="1"/>
    <col min="44" max="44" width="6" style="1" customWidth="1"/>
    <col min="45" max="45" width="6.85546875" style="1" customWidth="1"/>
    <col min="46" max="46" width="4.140625" style="1" customWidth="1"/>
    <col min="47" max="47" width="2.7109375" style="1" customWidth="1"/>
    <col min="48" max="59" width="3" style="1" customWidth="1"/>
    <col min="60" max="60" width="3.42578125" style="1" customWidth="1"/>
    <col min="61" max="61" width="3.85546875" style="1" customWidth="1"/>
    <col min="62" max="16384" width="9.140625" style="1"/>
  </cols>
  <sheetData>
    <row r="1" spans="1:46" ht="41.25" customHeight="1">
      <c r="AS1" s="110" t="s">
        <v>123</v>
      </c>
    </row>
    <row r="2" spans="1:46" s="4" customFormat="1" ht="34.5" customHeight="1">
      <c r="A2" s="59" t="s">
        <v>142</v>
      </c>
    </row>
    <row r="3" spans="1:46" s="4" customFormat="1" ht="34.5" customHeight="1">
      <c r="A3" s="245" t="s">
        <v>100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</row>
    <row r="4" spans="1:46" s="4" customFormat="1" ht="34.5" customHeight="1">
      <c r="A4" s="246" t="s">
        <v>5</v>
      </c>
      <c r="B4" s="247" t="s">
        <v>89</v>
      </c>
      <c r="C4" s="247" t="s">
        <v>10</v>
      </c>
      <c r="D4" s="246" t="s">
        <v>28</v>
      </c>
      <c r="E4" s="246" t="s">
        <v>29</v>
      </c>
      <c r="F4" s="246" t="s">
        <v>106</v>
      </c>
      <c r="G4" s="246" t="s">
        <v>105</v>
      </c>
      <c r="H4" s="248" t="s">
        <v>90</v>
      </c>
      <c r="I4" s="248" t="s">
        <v>91</v>
      </c>
      <c r="J4" s="248" t="s">
        <v>92</v>
      </c>
      <c r="K4" s="246" t="s">
        <v>30</v>
      </c>
      <c r="L4" s="246" t="s">
        <v>31</v>
      </c>
      <c r="M4" s="246" t="s">
        <v>93</v>
      </c>
      <c r="N4" s="246" t="s">
        <v>94</v>
      </c>
      <c r="O4" s="246" t="s">
        <v>127</v>
      </c>
      <c r="P4" s="246" t="s">
        <v>128</v>
      </c>
      <c r="Q4" s="246" t="s">
        <v>129</v>
      </c>
      <c r="R4" s="246" t="s">
        <v>130</v>
      </c>
      <c r="S4" s="246" t="s">
        <v>131</v>
      </c>
      <c r="T4" s="246" t="s">
        <v>95</v>
      </c>
      <c r="U4" s="246" t="s">
        <v>96</v>
      </c>
      <c r="V4" s="246" t="s">
        <v>97</v>
      </c>
      <c r="W4" s="246" t="s">
        <v>98</v>
      </c>
      <c r="X4" s="249" t="s">
        <v>126</v>
      </c>
      <c r="Y4" s="249" t="s">
        <v>132</v>
      </c>
      <c r="Z4" s="249" t="s">
        <v>133</v>
      </c>
      <c r="AA4" s="249" t="s">
        <v>134</v>
      </c>
      <c r="AB4" s="249" t="s">
        <v>138</v>
      </c>
      <c r="AC4" s="249" t="s">
        <v>135</v>
      </c>
      <c r="AD4" s="249" t="s">
        <v>136</v>
      </c>
      <c r="AE4" s="249" t="s">
        <v>137</v>
      </c>
      <c r="AF4" s="249" t="s">
        <v>139</v>
      </c>
      <c r="AG4" s="249" t="s">
        <v>140</v>
      </c>
      <c r="AH4" s="249" t="s">
        <v>141</v>
      </c>
      <c r="AI4" s="249" t="s">
        <v>153</v>
      </c>
      <c r="AJ4" s="250" t="s">
        <v>99</v>
      </c>
      <c r="AK4" s="250" t="s">
        <v>107</v>
      </c>
      <c r="AL4" s="250" t="s">
        <v>108</v>
      </c>
      <c r="AM4" s="250" t="s">
        <v>109</v>
      </c>
      <c r="AN4" s="246" t="s">
        <v>110</v>
      </c>
      <c r="AO4" s="246" t="s">
        <v>121</v>
      </c>
      <c r="AP4" s="246" t="s">
        <v>271</v>
      </c>
      <c r="AQ4" s="253" t="s">
        <v>143</v>
      </c>
      <c r="AR4" s="254" t="s">
        <v>9</v>
      </c>
    </row>
    <row r="5" spans="1:46">
      <c r="A5" s="246"/>
      <c r="B5" s="247"/>
      <c r="C5" s="247"/>
      <c r="D5" s="246"/>
      <c r="E5" s="246"/>
      <c r="F5" s="246"/>
      <c r="G5" s="246"/>
      <c r="H5" s="248"/>
      <c r="I5" s="248"/>
      <c r="J5" s="248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51"/>
      <c r="AK5" s="251"/>
      <c r="AL5" s="251"/>
      <c r="AM5" s="251"/>
      <c r="AN5" s="246"/>
      <c r="AO5" s="246"/>
      <c r="AP5" s="246"/>
      <c r="AQ5" s="253"/>
      <c r="AR5" s="254"/>
    </row>
    <row r="6" spans="1:46" ht="84.75" customHeight="1">
      <c r="A6" s="246"/>
      <c r="B6" s="247"/>
      <c r="C6" s="247"/>
      <c r="D6" s="246"/>
      <c r="E6" s="246"/>
      <c r="F6" s="246"/>
      <c r="G6" s="246"/>
      <c r="H6" s="248"/>
      <c r="I6" s="248"/>
      <c r="J6" s="248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2"/>
      <c r="AK6" s="252"/>
      <c r="AL6" s="252"/>
      <c r="AM6" s="252"/>
      <c r="AN6" s="246"/>
      <c r="AO6" s="246"/>
      <c r="AP6" s="246"/>
      <c r="AQ6" s="253"/>
      <c r="AR6" s="254"/>
    </row>
    <row r="7" spans="1:46" ht="30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112"/>
      <c r="Z7" s="112"/>
      <c r="AA7" s="112"/>
      <c r="AB7" s="112"/>
      <c r="AC7" s="112"/>
      <c r="AD7" s="113"/>
      <c r="AE7" s="113"/>
      <c r="AF7" s="113"/>
      <c r="AG7" s="113"/>
      <c r="AH7" s="113"/>
      <c r="AI7" s="113"/>
      <c r="AJ7" s="114"/>
      <c r="AK7" s="114"/>
      <c r="AL7" s="114"/>
      <c r="AM7" s="114"/>
      <c r="AN7" s="114"/>
      <c r="AO7" s="114"/>
      <c r="AP7" s="114"/>
      <c r="AQ7" s="115"/>
      <c r="AR7" s="116"/>
    </row>
    <row r="8" spans="1:46" ht="14.25" customHeight="1"/>
    <row r="9" spans="1:46" ht="29.25" customHeight="1">
      <c r="A9" s="3" t="s">
        <v>159</v>
      </c>
    </row>
    <row r="10" spans="1:46" ht="32.25" customHeight="1">
      <c r="A10" s="245" t="s">
        <v>275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</row>
    <row r="11" spans="1:46" ht="21" customHeight="1">
      <c r="A11" s="246" t="s">
        <v>5</v>
      </c>
      <c r="B11" s="247" t="s">
        <v>89</v>
      </c>
      <c r="C11" s="247" t="s">
        <v>10</v>
      </c>
      <c r="D11" s="246" t="s">
        <v>28</v>
      </c>
      <c r="E11" s="246" t="s">
        <v>29</v>
      </c>
      <c r="F11" s="246" t="s">
        <v>106</v>
      </c>
      <c r="G11" s="246" t="s">
        <v>105</v>
      </c>
      <c r="H11" s="248" t="s">
        <v>90</v>
      </c>
      <c r="I11" s="248" t="s">
        <v>91</v>
      </c>
      <c r="J11" s="248" t="s">
        <v>92</v>
      </c>
      <c r="K11" s="246" t="s">
        <v>30</v>
      </c>
      <c r="L11" s="246" t="s">
        <v>31</v>
      </c>
      <c r="M11" s="246" t="s">
        <v>93</v>
      </c>
      <c r="N11" s="246" t="s">
        <v>94</v>
      </c>
      <c r="O11" s="246" t="s">
        <v>127</v>
      </c>
      <c r="P11" s="246" t="s">
        <v>128</v>
      </c>
      <c r="Q11" s="246" t="s">
        <v>129</v>
      </c>
      <c r="R11" s="246" t="s">
        <v>130</v>
      </c>
      <c r="S11" s="246" t="s">
        <v>131</v>
      </c>
      <c r="T11" s="246" t="s">
        <v>95</v>
      </c>
      <c r="U11" s="246" t="s">
        <v>96</v>
      </c>
      <c r="V11" s="246" t="s">
        <v>97</v>
      </c>
      <c r="W11" s="246" t="s">
        <v>98</v>
      </c>
      <c r="X11" s="249" t="s">
        <v>126</v>
      </c>
      <c r="Y11" s="249" t="s">
        <v>132</v>
      </c>
      <c r="Z11" s="249" t="s">
        <v>133</v>
      </c>
      <c r="AA11" s="249" t="s">
        <v>134</v>
      </c>
      <c r="AB11" s="249" t="s">
        <v>138</v>
      </c>
      <c r="AC11" s="249" t="s">
        <v>135</v>
      </c>
      <c r="AD11" s="249" t="s">
        <v>136</v>
      </c>
      <c r="AE11" s="249" t="s">
        <v>137</v>
      </c>
      <c r="AF11" s="249" t="s">
        <v>139</v>
      </c>
      <c r="AG11" s="249" t="s">
        <v>140</v>
      </c>
      <c r="AH11" s="249" t="s">
        <v>141</v>
      </c>
      <c r="AI11" s="249" t="s">
        <v>153</v>
      </c>
      <c r="AJ11" s="250" t="s">
        <v>99</v>
      </c>
      <c r="AK11" s="250" t="s">
        <v>107</v>
      </c>
      <c r="AL11" s="250" t="s">
        <v>108</v>
      </c>
      <c r="AM11" s="250" t="s">
        <v>109</v>
      </c>
      <c r="AN11" s="246" t="s">
        <v>110</v>
      </c>
      <c r="AO11" s="246" t="s">
        <v>121</v>
      </c>
      <c r="AP11" s="246" t="s">
        <v>271</v>
      </c>
      <c r="AQ11" s="253" t="s">
        <v>143</v>
      </c>
      <c r="AR11" s="254" t="s">
        <v>9</v>
      </c>
    </row>
    <row r="12" spans="1:46">
      <c r="A12" s="246"/>
      <c r="B12" s="247"/>
      <c r="C12" s="247"/>
      <c r="D12" s="246"/>
      <c r="E12" s="246"/>
      <c r="F12" s="246"/>
      <c r="G12" s="246"/>
      <c r="H12" s="248"/>
      <c r="I12" s="248"/>
      <c r="J12" s="248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51"/>
      <c r="AK12" s="251"/>
      <c r="AL12" s="251"/>
      <c r="AM12" s="251"/>
      <c r="AN12" s="246"/>
      <c r="AO12" s="246"/>
      <c r="AP12" s="246"/>
      <c r="AQ12" s="253"/>
      <c r="AR12" s="254"/>
    </row>
    <row r="13" spans="1:46" ht="83.25" customHeight="1">
      <c r="A13" s="246"/>
      <c r="B13" s="247"/>
      <c r="C13" s="247"/>
      <c r="D13" s="246"/>
      <c r="E13" s="246"/>
      <c r="F13" s="246"/>
      <c r="G13" s="246"/>
      <c r="H13" s="248"/>
      <c r="I13" s="248"/>
      <c r="J13" s="248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52"/>
      <c r="AK13" s="252"/>
      <c r="AL13" s="252"/>
      <c r="AM13" s="252"/>
      <c r="AN13" s="246"/>
      <c r="AO13" s="246"/>
      <c r="AP13" s="246"/>
      <c r="AQ13" s="253"/>
      <c r="AR13" s="254"/>
    </row>
    <row r="14" spans="1:46" ht="31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2"/>
      <c r="Y14" s="112"/>
      <c r="Z14" s="112"/>
      <c r="AA14" s="112"/>
      <c r="AB14" s="112"/>
      <c r="AC14" s="112"/>
      <c r="AD14" s="113"/>
      <c r="AE14" s="113"/>
      <c r="AF14" s="113"/>
      <c r="AG14" s="113"/>
      <c r="AH14" s="113"/>
      <c r="AI14" s="113"/>
      <c r="AJ14" s="114"/>
      <c r="AK14" s="114"/>
      <c r="AL14" s="114"/>
      <c r="AM14" s="114"/>
      <c r="AN14" s="114"/>
      <c r="AO14" s="114"/>
      <c r="AP14" s="114"/>
      <c r="AQ14" s="115"/>
      <c r="AR14" s="116"/>
    </row>
    <row r="15" spans="1:46" ht="12" customHeight="1"/>
    <row r="16" spans="1:46">
      <c r="A16" s="3" t="s">
        <v>170</v>
      </c>
      <c r="AT16" s="2"/>
    </row>
    <row r="17" spans="1:46" ht="32.25" customHeight="1">
      <c r="A17" s="255" t="s">
        <v>169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7"/>
      <c r="AT17" s="117"/>
    </row>
    <row r="18" spans="1:46" ht="34.5" customHeight="1">
      <c r="A18" s="246" t="s">
        <v>5</v>
      </c>
      <c r="B18" s="247" t="s">
        <v>89</v>
      </c>
      <c r="C18" s="247" t="s">
        <v>10</v>
      </c>
      <c r="D18" s="246" t="s">
        <v>28</v>
      </c>
      <c r="E18" s="246" t="s">
        <v>29</v>
      </c>
      <c r="F18" s="246" t="s">
        <v>106</v>
      </c>
      <c r="G18" s="246" t="s">
        <v>105</v>
      </c>
      <c r="H18" s="248" t="s">
        <v>90</v>
      </c>
      <c r="I18" s="248" t="s">
        <v>91</v>
      </c>
      <c r="J18" s="248" t="s">
        <v>92</v>
      </c>
      <c r="K18" s="246" t="s">
        <v>30</v>
      </c>
      <c r="L18" s="246" t="s">
        <v>31</v>
      </c>
      <c r="M18" s="246" t="s">
        <v>93</v>
      </c>
      <c r="N18" s="246" t="s">
        <v>94</v>
      </c>
      <c r="O18" s="246" t="s">
        <v>127</v>
      </c>
      <c r="P18" s="246" t="s">
        <v>128</v>
      </c>
      <c r="Q18" s="246" t="s">
        <v>129</v>
      </c>
      <c r="R18" s="246" t="s">
        <v>130</v>
      </c>
      <c r="S18" s="246" t="s">
        <v>131</v>
      </c>
      <c r="T18" s="246" t="s">
        <v>95</v>
      </c>
      <c r="U18" s="246" t="s">
        <v>96</v>
      </c>
      <c r="V18" s="246" t="s">
        <v>97</v>
      </c>
      <c r="W18" s="246" t="s">
        <v>98</v>
      </c>
      <c r="X18" s="249" t="s">
        <v>126</v>
      </c>
      <c r="Y18" s="249" t="s">
        <v>132</v>
      </c>
      <c r="Z18" s="249" t="s">
        <v>133</v>
      </c>
      <c r="AA18" s="249" t="s">
        <v>134</v>
      </c>
      <c r="AB18" s="249" t="s">
        <v>138</v>
      </c>
      <c r="AC18" s="249" t="s">
        <v>135</v>
      </c>
      <c r="AD18" s="249" t="s">
        <v>136</v>
      </c>
      <c r="AE18" s="249" t="s">
        <v>137</v>
      </c>
      <c r="AF18" s="249" t="s">
        <v>139</v>
      </c>
      <c r="AG18" s="249" t="s">
        <v>140</v>
      </c>
      <c r="AH18" s="249" t="s">
        <v>141</v>
      </c>
      <c r="AI18" s="249" t="s">
        <v>153</v>
      </c>
      <c r="AJ18" s="250" t="s">
        <v>99</v>
      </c>
      <c r="AK18" s="250" t="s">
        <v>107</v>
      </c>
      <c r="AL18" s="250" t="s">
        <v>108</v>
      </c>
      <c r="AM18" s="250" t="s">
        <v>109</v>
      </c>
      <c r="AN18" s="246" t="s">
        <v>110</v>
      </c>
      <c r="AO18" s="246" t="s">
        <v>121</v>
      </c>
      <c r="AP18" s="246" t="s">
        <v>271</v>
      </c>
      <c r="AQ18" s="258" t="s">
        <v>119</v>
      </c>
      <c r="AR18" s="253" t="s">
        <v>124</v>
      </c>
      <c r="AS18" s="254" t="s">
        <v>9</v>
      </c>
      <c r="AT18" s="2"/>
    </row>
    <row r="19" spans="1:46" ht="39.75" customHeight="1">
      <c r="A19" s="246"/>
      <c r="B19" s="247"/>
      <c r="C19" s="247"/>
      <c r="D19" s="246"/>
      <c r="E19" s="246"/>
      <c r="F19" s="246"/>
      <c r="G19" s="246"/>
      <c r="H19" s="248"/>
      <c r="I19" s="248"/>
      <c r="J19" s="248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51"/>
      <c r="AK19" s="251"/>
      <c r="AL19" s="251"/>
      <c r="AM19" s="251"/>
      <c r="AN19" s="246"/>
      <c r="AO19" s="246"/>
      <c r="AP19" s="246"/>
      <c r="AQ19" s="258"/>
      <c r="AR19" s="253"/>
      <c r="AS19" s="254"/>
    </row>
    <row r="20" spans="1:46" ht="36" customHeight="1">
      <c r="A20" s="246"/>
      <c r="B20" s="247"/>
      <c r="C20" s="247"/>
      <c r="D20" s="246"/>
      <c r="E20" s="246"/>
      <c r="F20" s="246"/>
      <c r="G20" s="246"/>
      <c r="H20" s="248"/>
      <c r="I20" s="248"/>
      <c r="J20" s="248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52"/>
      <c r="AK20" s="252"/>
      <c r="AL20" s="252"/>
      <c r="AM20" s="252"/>
      <c r="AN20" s="246"/>
      <c r="AO20" s="246"/>
      <c r="AP20" s="246"/>
      <c r="AQ20" s="258"/>
      <c r="AR20" s="253"/>
      <c r="AS20" s="254"/>
    </row>
    <row r="21" spans="1:46" ht="26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2"/>
      <c r="Y21" s="112"/>
      <c r="Z21" s="112"/>
      <c r="AA21" s="112"/>
      <c r="AB21" s="112"/>
      <c r="AC21" s="112"/>
      <c r="AD21" s="113"/>
      <c r="AE21" s="113"/>
      <c r="AF21" s="113"/>
      <c r="AG21" s="113"/>
      <c r="AH21" s="113"/>
      <c r="AI21" s="113"/>
      <c r="AJ21" s="114"/>
      <c r="AK21" s="114"/>
      <c r="AL21" s="114"/>
      <c r="AM21" s="114"/>
      <c r="AN21" s="114"/>
      <c r="AO21" s="114"/>
      <c r="AP21" s="114"/>
      <c r="AQ21" s="115"/>
      <c r="AR21" s="115"/>
      <c r="AS21" s="116"/>
    </row>
    <row r="22" spans="1:46" ht="36" customHeight="1">
      <c r="A22" s="3" t="s">
        <v>286</v>
      </c>
      <c r="B22" s="3"/>
      <c r="C22" s="3"/>
      <c r="D22" s="3"/>
    </row>
    <row r="23" spans="1:46" ht="26.25" customHeight="1">
      <c r="B23" s="3"/>
      <c r="C23" s="3"/>
      <c r="D23" s="3" t="s">
        <v>160</v>
      </c>
    </row>
    <row r="24" spans="1:46" ht="29.25" customHeight="1">
      <c r="B24" s="3"/>
      <c r="C24" s="3"/>
      <c r="D24" s="3" t="s">
        <v>171</v>
      </c>
      <c r="E24" s="3"/>
      <c r="F24" s="10"/>
      <c r="G24" s="10"/>
      <c r="H24" s="3"/>
      <c r="I24" s="3"/>
    </row>
    <row r="25" spans="1:46" ht="27.75" customHeight="1">
      <c r="A25" s="3"/>
      <c r="B25" s="3"/>
      <c r="C25" s="3"/>
      <c r="E25" s="34" t="s">
        <v>161</v>
      </c>
      <c r="F25" s="3"/>
      <c r="G25" s="3"/>
      <c r="H25" s="3"/>
      <c r="I25" s="3"/>
    </row>
    <row r="26" spans="1:46" ht="33.75" customHeight="1">
      <c r="A26" s="3"/>
      <c r="E26" s="3" t="s">
        <v>162</v>
      </c>
      <c r="F26" s="34"/>
      <c r="G26" s="3"/>
      <c r="H26" s="3"/>
      <c r="I26" s="3"/>
    </row>
    <row r="27" spans="1:46">
      <c r="D27" s="3"/>
      <c r="F27" s="3" t="s">
        <v>163</v>
      </c>
      <c r="G27" s="3"/>
      <c r="H27" s="3"/>
      <c r="I27" s="3"/>
    </row>
    <row r="28" spans="1:46">
      <c r="D28" s="3"/>
      <c r="F28" s="3" t="s">
        <v>164</v>
      </c>
      <c r="H28" s="3"/>
      <c r="I28" s="3"/>
    </row>
    <row r="29" spans="1:46">
      <c r="D29" s="67" t="s">
        <v>165</v>
      </c>
      <c r="F29" s="3"/>
    </row>
    <row r="30" spans="1:46">
      <c r="D30" s="118" t="s">
        <v>166</v>
      </c>
    </row>
    <row r="31" spans="1:46">
      <c r="A31" s="34"/>
      <c r="G31" s="118"/>
    </row>
    <row r="32" spans="1:46">
      <c r="A32" s="3"/>
      <c r="C32" s="3"/>
      <c r="E32" s="69"/>
      <c r="F32" s="69"/>
      <c r="G32" s="69"/>
    </row>
    <row r="45" spans="1:7">
      <c r="E45" s="3"/>
      <c r="F45" s="3"/>
      <c r="G45" s="3"/>
    </row>
    <row r="46" spans="1:7"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</sheetData>
  <mergeCells count="136">
    <mergeCell ref="AS18:AS20"/>
    <mergeCell ref="AJ18:AJ20"/>
    <mergeCell ref="AK18:AK20"/>
    <mergeCell ref="AL18:AL20"/>
    <mergeCell ref="AM18:AM20"/>
    <mergeCell ref="AN18:AN20"/>
    <mergeCell ref="AO18:AO20"/>
    <mergeCell ref="AP18:AP20"/>
    <mergeCell ref="AQ18:AQ20"/>
    <mergeCell ref="AR18:AR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M11:AM13"/>
    <mergeCell ref="AN11:AN13"/>
    <mergeCell ref="AO11:AO13"/>
    <mergeCell ref="AP11:AP13"/>
    <mergeCell ref="AQ11:AQ13"/>
    <mergeCell ref="AR11:AR13"/>
    <mergeCell ref="A17:AS17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D11:AD13"/>
    <mergeCell ref="AE11:AE13"/>
    <mergeCell ref="AF11:AF13"/>
    <mergeCell ref="AG11:AG13"/>
    <mergeCell ref="AH11:AH13"/>
    <mergeCell ref="AI11:AI13"/>
    <mergeCell ref="AJ11:AJ13"/>
    <mergeCell ref="AK11:AK13"/>
    <mergeCell ref="AL11:AL13"/>
    <mergeCell ref="U11:U13"/>
    <mergeCell ref="V11:V13"/>
    <mergeCell ref="W11:W13"/>
    <mergeCell ref="X11:X13"/>
    <mergeCell ref="Y11:Y13"/>
    <mergeCell ref="Z11:Z13"/>
    <mergeCell ref="AA11:AA13"/>
    <mergeCell ref="AB11:AB13"/>
    <mergeCell ref="AC11:AC13"/>
    <mergeCell ref="AP4:AP6"/>
    <mergeCell ref="AQ4:AQ6"/>
    <mergeCell ref="AR4:AR6"/>
    <mergeCell ref="A10:AR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3:A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ageMargins left="0.7" right="0.2" top="0.25" bottom="0.25" header="0.05" footer="0.05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BE32"/>
  <sheetViews>
    <sheetView topLeftCell="A19" zoomScale="60" zoomScaleNormal="60" workbookViewId="0">
      <selection activeCell="AC14" sqref="AC14:AD14"/>
    </sheetView>
  </sheetViews>
  <sheetFormatPr defaultRowHeight="27.75"/>
  <cols>
    <col min="1" max="1" width="5.42578125" style="129" customWidth="1"/>
    <col min="2" max="2" width="5" style="129" customWidth="1"/>
    <col min="3" max="5" width="5.42578125" style="129" customWidth="1"/>
    <col min="6" max="6" width="4.7109375" style="129" customWidth="1"/>
    <col min="7" max="9" width="5.42578125" style="129" customWidth="1"/>
    <col min="10" max="10" width="5" style="129" customWidth="1"/>
    <col min="11" max="11" width="5.42578125" style="129" customWidth="1"/>
    <col min="12" max="12" width="5" style="129" customWidth="1"/>
    <col min="13" max="13" width="5.42578125" style="129" customWidth="1"/>
    <col min="14" max="14" width="4.5703125" style="129" customWidth="1"/>
    <col min="15" max="15" width="5.42578125" style="129" customWidth="1"/>
    <col min="16" max="16" width="5" style="129" customWidth="1"/>
    <col min="17" max="23" width="5.42578125" style="129" customWidth="1"/>
    <col min="24" max="24" width="5.140625" style="129" customWidth="1"/>
    <col min="25" max="35" width="5.5703125" style="129" customWidth="1"/>
    <col min="36" max="36" width="6.140625" style="129" customWidth="1"/>
    <col min="37" max="37" width="5.28515625" style="129" customWidth="1"/>
    <col min="38" max="40" width="6.140625" style="129" customWidth="1"/>
    <col min="41" max="41" width="5.42578125" style="129" customWidth="1"/>
    <col min="42" max="42" width="8.7109375" style="129" bestFit="1" customWidth="1"/>
    <col min="43" max="43" width="8.42578125" style="129" bestFit="1" customWidth="1"/>
    <col min="44" max="44" width="9.85546875" style="129" customWidth="1"/>
    <col min="45" max="45" width="9.42578125" style="129" customWidth="1"/>
    <col min="46" max="46" width="6.7109375" style="129" customWidth="1"/>
    <col min="47" max="47" width="8" style="129" customWidth="1"/>
    <col min="48" max="58" width="3" style="129" customWidth="1"/>
    <col min="59" max="59" width="3.42578125" style="129" customWidth="1"/>
    <col min="60" max="60" width="3.85546875" style="129" customWidth="1"/>
    <col min="61" max="16384" width="9.140625" style="129"/>
  </cols>
  <sheetData>
    <row r="1" spans="1:57" s="127" customFormat="1" ht="28.5" customHeight="1">
      <c r="A1" s="147"/>
      <c r="B1" s="148">
        <f t="shared" ref="B1" si="0">IF(A1=0,0,IF(A1&lt;10,1,IF(MOD(A1,30)&lt;10,ROUNDDOWN(A1/30,0),ROUNDUP(A1/30,0))))</f>
        <v>0</v>
      </c>
      <c r="C1" s="147"/>
      <c r="D1" s="149">
        <f t="shared" ref="D1" si="1">IF(C1=0,0,IF(C1&lt;10,1,IF(MOD(C1,30)&lt;10,ROUNDDOWN(C1/30,0),ROUNDUP(C1/30,0))))</f>
        <v>0</v>
      </c>
      <c r="E1" s="147"/>
      <c r="F1" s="149">
        <f t="shared" ref="F1" si="2">IF(E1=0,0,IF(E1&lt;10,1,IF(MOD(E1,30)&lt;10,ROUNDDOWN(E1/30,0),ROUNDUP(E1/30,0))))</f>
        <v>0</v>
      </c>
      <c r="G1" s="147"/>
      <c r="H1" s="150">
        <f t="shared" ref="H1" si="3">IF(G1=0,0,IF(G1&lt;10,1,IF(MOD(G1,40)&lt;10,ROUNDDOWN(G1/40,0),ROUNDUP(G1/40,0))))</f>
        <v>0</v>
      </c>
      <c r="I1" s="147"/>
      <c r="J1" s="150">
        <f t="shared" ref="J1" si="4">IF(I1=0,0,IF(I1&lt;10,1,IF(MOD(I1,40)&lt;10,ROUNDDOWN(I1/40,0),ROUNDUP(I1/40,0))))</f>
        <v>0</v>
      </c>
      <c r="K1" s="147"/>
      <c r="L1" s="150">
        <f t="shared" ref="L1" si="5">IF(K1=0,0,IF(K1&lt;10,1,IF(MOD(K1,40)&lt;10,ROUNDDOWN(K1/40,0),ROUNDUP(K1/40,0))))</f>
        <v>0</v>
      </c>
      <c r="M1" s="147"/>
      <c r="N1" s="150">
        <f t="shared" ref="N1" si="6">IF(M1=0,0,IF(M1&lt;10,1,IF(MOD(M1,40)&lt;10,ROUNDDOWN(M1/40,0),ROUNDUP(M1/40,0))))</f>
        <v>0</v>
      </c>
      <c r="O1" s="147"/>
      <c r="P1" s="150">
        <f t="shared" ref="P1" si="7">IF(O1=0,0,IF(O1&lt;10,1,IF(MOD(O1,40)&lt;10,ROUNDDOWN(O1/40,0),ROUNDUP(O1/40,0))))</f>
        <v>0</v>
      </c>
      <c r="Q1" s="147"/>
      <c r="R1" s="150">
        <f t="shared" ref="R1" si="8">IF(Q1=0,0,IF(Q1&lt;10,1,IF(MOD(Q1,40)&lt;10,ROUNDDOWN(Q1/40,0),ROUNDUP(Q1/40,0))))</f>
        <v>0</v>
      </c>
      <c r="S1" s="151"/>
      <c r="T1" s="152">
        <f t="shared" ref="T1" si="9">IF(S1=0,0,IF(S1&lt;10,1,IF(MOD(S1,40)&lt;10,ROUNDDOWN(S1/40,0),ROUNDUP(S1/40,0))))</f>
        <v>0</v>
      </c>
      <c r="U1" s="151"/>
      <c r="V1" s="152">
        <f t="shared" ref="V1" si="10">IF(U1=0,0,IF(U1&lt;10,1,IF(MOD(U1,40)&lt;10,ROUNDDOWN(U1/40,0),ROUNDUP(U1/40,0))))</f>
        <v>0</v>
      </c>
      <c r="W1" s="153"/>
      <c r="X1" s="152">
        <f t="shared" ref="X1" si="11">IF(W1=0,0,IF(W1&lt;10,1,IF(MOD(W1,40)&lt;10,ROUNDDOWN(W1/40,0),ROUNDUP(W1/40,0))))</f>
        <v>0</v>
      </c>
      <c r="Y1" s="151"/>
      <c r="Z1" s="152">
        <f t="shared" ref="Z1" si="12">IF(Y1=0,0,IF(Y1&lt;10,1,IF(MOD(Y1,40)&lt;10,ROUNDDOWN(Y1/40,0),ROUNDUP(Y1/40,0))))</f>
        <v>0</v>
      </c>
      <c r="AA1" s="151"/>
      <c r="AB1" s="152">
        <f t="shared" ref="AB1" si="13">IF(AA1=0,0,IF(AA1&lt;10,1,IF(MOD(AA1,40)&lt;10,ROUNDDOWN(AA1/40,0),ROUNDUP(AA1/40,0))))</f>
        <v>0</v>
      </c>
      <c r="AC1" s="151"/>
      <c r="AD1" s="152">
        <f t="shared" ref="AD1" si="14">IF(AC1=0,0,IF(AC1&lt;10,1,IF(MOD(AC1,40)&lt;10,ROUNDDOWN(AC1/40,0),ROUNDUP(AC1/40,0))))</f>
        <v>0</v>
      </c>
      <c r="AE1" s="154">
        <f>SUM(A1+C1+E1+G1+I1+K1+M1+O1+Q1+S1+U1+W1+Y1+AA1+AC1)</f>
        <v>0</v>
      </c>
      <c r="AF1" s="154">
        <f>SUM(B1+D1+F1+H1+J1+L1+N1+P1+R1+T1+V1+X1+Z1+AB1+AD1)</f>
        <v>0</v>
      </c>
      <c r="AG1" s="155"/>
      <c r="AH1" s="155"/>
      <c r="AI1" s="156">
        <f t="shared" ref="AI1" si="15">SUM(AG1:AH1)</f>
        <v>0</v>
      </c>
      <c r="AJ1" s="157">
        <f t="shared" ref="AJ1" si="16">IF(AE1&lt;=0,0,IF(AE1&lt;=359,1,IF(AE1&lt;=719,2,IF(AE1&lt;=1079,3,IF(AE1&lt;=1679,4,IF(AE1&lt;=1680,5,IF(AE1&lt;=1680,1,5)))))))</f>
        <v>0</v>
      </c>
      <c r="AK1" s="157">
        <f>IF(AE1&gt;120,ROUND(((((B1+D1+F1)*30)+(A1+C1+E1))/50+(((H1+J1+L1+N1+P1+R1)*40)+(G1+I1+K1+M1+O1+Q1))/50+(T1+V1+X1+Z1+AB1+AD1)*2),0),IF((A1+C1+E1+G1+I1+K1+M1+O1+Q1)&lt;=0,0,IF((A1+C1+E1+G1+I1+K1+M1+O1+Q1)&lt;=20,1,IF((A1+C1+E1+G1+I1+K1+M1+O1+Q1)&lt;=40,2,IF((A1+C1+E1+G1+I1+K1+M1+O1+Q1)&lt;=60,3,IF((A1+C1+E1+G1+I1+K1+M1+O1+Q1)&lt;=80,4,IF((A1+C1+E1+G1+I1+K1+M1+O1+Q1)&lt;=100,5,IF((A1+C1+E1+G1+I1+K1+M1+O1+Q1)&lt;=120,6,0)))))))+((T1+V1+X1+Z1+AB1+AD1)*2))</f>
        <v>0</v>
      </c>
      <c r="AL1" s="158">
        <f t="shared" ref="AL1" si="17">SUM(AJ1:AK1)</f>
        <v>0</v>
      </c>
      <c r="AM1" s="159">
        <f t="shared" ref="AM1" si="18">SUM(AG1)-AJ1</f>
        <v>0</v>
      </c>
      <c r="AN1" s="159">
        <f t="shared" ref="AN1" si="19">SUM(AH1)-AK1</f>
        <v>0</v>
      </c>
      <c r="AO1" s="156">
        <f t="shared" ref="AO1" si="20">SUM(AI1)-AL1</f>
        <v>0</v>
      </c>
      <c r="AP1" s="160" t="e">
        <f>SUM(AO1)/AL1*100</f>
        <v>#DIV/0!</v>
      </c>
      <c r="AQ1" s="155"/>
      <c r="AR1" s="155"/>
      <c r="AS1" s="155"/>
      <c r="AT1" s="158">
        <f>SUM(AO1)-AQ1-AR1+AS1</f>
        <v>0</v>
      </c>
      <c r="AU1" s="160" t="e">
        <f t="shared" ref="AU1" si="21">SUM(AT1)/AL1*100</f>
        <v>#DIV/0!</v>
      </c>
      <c r="AW1" s="144" t="s">
        <v>101</v>
      </c>
      <c r="AX1" s="144"/>
      <c r="AY1" s="144"/>
      <c r="AZ1" s="144"/>
      <c r="BA1" s="144"/>
      <c r="BB1" s="144"/>
      <c r="BC1" s="144"/>
      <c r="BD1" s="144"/>
      <c r="BE1" s="145"/>
    </row>
    <row r="2" spans="1:57" s="141" customFormat="1" ht="48" customHeight="1">
      <c r="A2" s="259" t="s">
        <v>273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128"/>
      <c r="AS2" s="128"/>
      <c r="AU2" s="142" t="s">
        <v>125</v>
      </c>
      <c r="AV2" s="128"/>
      <c r="AW2" s="128"/>
      <c r="AX2" s="128"/>
      <c r="AY2" s="128"/>
      <c r="AZ2" s="128"/>
      <c r="BA2" s="128"/>
      <c r="BB2" s="128"/>
    </row>
    <row r="3" spans="1:57" s="141" customFormat="1" ht="45" customHeight="1">
      <c r="A3" s="259" t="s">
        <v>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7" s="141" customFormat="1" ht="42.75" customHeight="1">
      <c r="A4" s="259" t="s">
        <v>276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43"/>
      <c r="AU4" s="128"/>
      <c r="AV4" s="128"/>
      <c r="AW4" s="128"/>
      <c r="AX4" s="128"/>
      <c r="AY4" s="128"/>
      <c r="AZ4" s="128"/>
      <c r="BA4" s="128"/>
      <c r="BB4" s="128"/>
    </row>
    <row r="5" spans="1:57" s="141" customFormat="1" ht="15.75" customHeight="1"/>
    <row r="6" spans="1:57" s="141" customFormat="1" ht="36.75" customHeight="1">
      <c r="A6" s="126" t="s">
        <v>274</v>
      </c>
      <c r="AH6" s="289" t="s">
        <v>289</v>
      </c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</row>
    <row r="7" spans="1:57" s="141" customFormat="1" ht="30.75" customHeight="1">
      <c r="A7" s="141" t="s">
        <v>122</v>
      </c>
    </row>
    <row r="8" spans="1:57" s="141" customFormat="1" ht="30.75" customHeight="1">
      <c r="A8" s="141" t="s">
        <v>155</v>
      </c>
    </row>
    <row r="9" spans="1:57" s="141" customFormat="1" ht="30.75" customHeight="1">
      <c r="A9" s="141" t="s">
        <v>32</v>
      </c>
    </row>
    <row r="10" spans="1:57" s="141" customFormat="1" ht="30.75" customHeight="1">
      <c r="A10" s="141" t="s">
        <v>34</v>
      </c>
    </row>
    <row r="11" spans="1:57" s="141" customFormat="1" ht="30.75" customHeight="1">
      <c r="A11" s="141" t="s">
        <v>35</v>
      </c>
    </row>
    <row r="12" spans="1:57" s="141" customFormat="1" ht="36" customHeight="1">
      <c r="A12" s="126" t="s">
        <v>33</v>
      </c>
    </row>
    <row r="13" spans="1:57" ht="36" customHeight="1">
      <c r="A13" s="272" t="s">
        <v>1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 t="s">
        <v>7</v>
      </c>
      <c r="AH13" s="272"/>
      <c r="AI13" s="272"/>
      <c r="AJ13" s="272"/>
      <c r="AK13" s="272"/>
      <c r="AL13" s="272"/>
      <c r="AM13" s="273" t="s">
        <v>264</v>
      </c>
      <c r="AN13" s="272"/>
      <c r="AO13" s="272"/>
      <c r="AP13" s="274" t="s">
        <v>265</v>
      </c>
      <c r="AQ13" s="273" t="s">
        <v>270</v>
      </c>
      <c r="AR13" s="273" t="s">
        <v>266</v>
      </c>
      <c r="AS13" s="273" t="s">
        <v>267</v>
      </c>
      <c r="AT13" s="278" t="s">
        <v>268</v>
      </c>
      <c r="AU13" s="274" t="s">
        <v>269</v>
      </c>
    </row>
    <row r="14" spans="1:57" ht="36" customHeight="1">
      <c r="A14" s="279" t="s">
        <v>263</v>
      </c>
      <c r="B14" s="279"/>
      <c r="C14" s="280" t="s">
        <v>38</v>
      </c>
      <c r="D14" s="280"/>
      <c r="E14" s="280" t="s">
        <v>39</v>
      </c>
      <c r="F14" s="280"/>
      <c r="G14" s="281" t="s">
        <v>40</v>
      </c>
      <c r="H14" s="281"/>
      <c r="I14" s="281" t="s">
        <v>41</v>
      </c>
      <c r="J14" s="281"/>
      <c r="K14" s="281" t="s">
        <v>42</v>
      </c>
      <c r="L14" s="281"/>
      <c r="M14" s="281" t="s">
        <v>43</v>
      </c>
      <c r="N14" s="281"/>
      <c r="O14" s="281" t="s">
        <v>36</v>
      </c>
      <c r="P14" s="281"/>
      <c r="Q14" s="281" t="s">
        <v>37</v>
      </c>
      <c r="R14" s="281"/>
      <c r="S14" s="282" t="s">
        <v>11</v>
      </c>
      <c r="T14" s="282"/>
      <c r="U14" s="282" t="s">
        <v>12</v>
      </c>
      <c r="V14" s="282"/>
      <c r="W14" s="282" t="s">
        <v>13</v>
      </c>
      <c r="X14" s="282"/>
      <c r="Y14" s="282" t="s">
        <v>14</v>
      </c>
      <c r="Z14" s="282"/>
      <c r="AA14" s="282" t="s">
        <v>15</v>
      </c>
      <c r="AB14" s="282"/>
      <c r="AC14" s="282" t="s">
        <v>16</v>
      </c>
      <c r="AD14" s="282"/>
      <c r="AE14" s="283" t="s">
        <v>4</v>
      </c>
      <c r="AF14" s="283"/>
      <c r="AG14" s="272" t="s">
        <v>8</v>
      </c>
      <c r="AH14" s="272"/>
      <c r="AI14" s="272"/>
      <c r="AJ14" s="272" t="s">
        <v>27</v>
      </c>
      <c r="AK14" s="272"/>
      <c r="AL14" s="272"/>
      <c r="AM14" s="272"/>
      <c r="AN14" s="272"/>
      <c r="AO14" s="272"/>
      <c r="AP14" s="274"/>
      <c r="AQ14" s="273"/>
      <c r="AR14" s="272"/>
      <c r="AS14" s="272"/>
      <c r="AT14" s="278"/>
      <c r="AU14" s="274"/>
    </row>
    <row r="15" spans="1:57" ht="36" customHeight="1">
      <c r="A15" s="24" t="s">
        <v>2</v>
      </c>
      <c r="B15" s="162" t="s">
        <v>3</v>
      </c>
      <c r="C15" s="24" t="s">
        <v>2</v>
      </c>
      <c r="D15" s="163" t="s">
        <v>3</v>
      </c>
      <c r="E15" s="24" t="s">
        <v>2</v>
      </c>
      <c r="F15" s="163" t="s">
        <v>3</v>
      </c>
      <c r="G15" s="24" t="s">
        <v>2</v>
      </c>
      <c r="H15" s="164" t="s">
        <v>3</v>
      </c>
      <c r="I15" s="24" t="s">
        <v>2</v>
      </c>
      <c r="J15" s="164" t="s">
        <v>3</v>
      </c>
      <c r="K15" s="24" t="s">
        <v>2</v>
      </c>
      <c r="L15" s="164" t="s">
        <v>3</v>
      </c>
      <c r="M15" s="24" t="s">
        <v>2</v>
      </c>
      <c r="N15" s="164" t="s">
        <v>3</v>
      </c>
      <c r="O15" s="24" t="s">
        <v>2</v>
      </c>
      <c r="P15" s="164" t="s">
        <v>3</v>
      </c>
      <c r="Q15" s="24" t="s">
        <v>2</v>
      </c>
      <c r="R15" s="164" t="s">
        <v>3</v>
      </c>
      <c r="S15" s="24" t="s">
        <v>2</v>
      </c>
      <c r="T15" s="165" t="s">
        <v>3</v>
      </c>
      <c r="U15" s="24" t="s">
        <v>2</v>
      </c>
      <c r="V15" s="165" t="s">
        <v>3</v>
      </c>
      <c r="W15" s="24" t="s">
        <v>2</v>
      </c>
      <c r="X15" s="165" t="s">
        <v>3</v>
      </c>
      <c r="Y15" s="24" t="s">
        <v>2</v>
      </c>
      <c r="Z15" s="165" t="s">
        <v>3</v>
      </c>
      <c r="AA15" s="24" t="s">
        <v>2</v>
      </c>
      <c r="AB15" s="165" t="s">
        <v>3</v>
      </c>
      <c r="AC15" s="24" t="s">
        <v>2</v>
      </c>
      <c r="AD15" s="165" t="s">
        <v>3</v>
      </c>
      <c r="AE15" s="166" t="s">
        <v>2</v>
      </c>
      <c r="AF15" s="166" t="s">
        <v>3</v>
      </c>
      <c r="AG15" s="24" t="s">
        <v>5</v>
      </c>
      <c r="AH15" s="24" t="s">
        <v>6</v>
      </c>
      <c r="AI15" s="26" t="s">
        <v>4</v>
      </c>
      <c r="AJ15" s="146" t="s">
        <v>5</v>
      </c>
      <c r="AK15" s="146" t="s">
        <v>6</v>
      </c>
      <c r="AL15" s="26" t="s">
        <v>4</v>
      </c>
      <c r="AM15" s="146" t="s">
        <v>5</v>
      </c>
      <c r="AN15" s="146" t="s">
        <v>6</v>
      </c>
      <c r="AO15" s="26" t="s">
        <v>4</v>
      </c>
      <c r="AP15" s="274"/>
      <c r="AQ15" s="273"/>
      <c r="AR15" s="272"/>
      <c r="AS15" s="272"/>
      <c r="AT15" s="278"/>
      <c r="AU15" s="274"/>
    </row>
    <row r="16" spans="1:57" ht="36" customHeight="1">
      <c r="A16" s="147"/>
      <c r="B16" s="148">
        <f t="shared" ref="B16" si="22">IF(A16=0,0,IF(A16&lt;10,1,IF(MOD(A16,30)&lt;10,ROUNDDOWN(A16/30,0),ROUNDUP(A16/30,0))))</f>
        <v>0</v>
      </c>
      <c r="C16" s="147"/>
      <c r="D16" s="149">
        <f t="shared" ref="D16" si="23">IF(C16=0,0,IF(C16&lt;10,1,IF(MOD(C16,30)&lt;10,ROUNDDOWN(C16/30,0),ROUNDUP(C16/30,0))))</f>
        <v>0</v>
      </c>
      <c r="E16" s="147"/>
      <c r="F16" s="149">
        <f t="shared" ref="F16" si="24">IF(E16=0,0,IF(E16&lt;10,1,IF(MOD(E16,30)&lt;10,ROUNDDOWN(E16/30,0),ROUNDUP(E16/30,0))))</f>
        <v>0</v>
      </c>
      <c r="G16" s="147"/>
      <c r="H16" s="150">
        <f t="shared" ref="H16" si="25">IF(G16=0,0,IF(G16&lt;10,1,IF(MOD(G16,40)&lt;10,ROUNDDOWN(G16/40,0),ROUNDUP(G16/40,0))))</f>
        <v>0</v>
      </c>
      <c r="I16" s="147"/>
      <c r="J16" s="150">
        <f t="shared" ref="J16" si="26">IF(I16=0,0,IF(I16&lt;10,1,IF(MOD(I16,40)&lt;10,ROUNDDOWN(I16/40,0),ROUNDUP(I16/40,0))))</f>
        <v>0</v>
      </c>
      <c r="K16" s="147"/>
      <c r="L16" s="150">
        <f t="shared" ref="L16" si="27">IF(K16=0,0,IF(K16&lt;10,1,IF(MOD(K16,40)&lt;10,ROUNDDOWN(K16/40,0),ROUNDUP(K16/40,0))))</f>
        <v>0</v>
      </c>
      <c r="M16" s="147"/>
      <c r="N16" s="150">
        <f t="shared" ref="N16" si="28">IF(M16=0,0,IF(M16&lt;10,1,IF(MOD(M16,40)&lt;10,ROUNDDOWN(M16/40,0),ROUNDUP(M16/40,0))))</f>
        <v>0</v>
      </c>
      <c r="O16" s="147"/>
      <c r="P16" s="150">
        <f t="shared" ref="P16" si="29">IF(O16=0,0,IF(O16&lt;10,1,IF(MOD(O16,40)&lt;10,ROUNDDOWN(O16/40,0),ROUNDUP(O16/40,0))))</f>
        <v>0</v>
      </c>
      <c r="Q16" s="147"/>
      <c r="R16" s="150">
        <f t="shared" ref="R16" si="30">IF(Q16=0,0,IF(Q16&lt;10,1,IF(MOD(Q16,40)&lt;10,ROUNDDOWN(Q16/40,0),ROUNDUP(Q16/40,0))))</f>
        <v>0</v>
      </c>
      <c r="S16" s="151"/>
      <c r="T16" s="152">
        <f t="shared" ref="T16" si="31">IF(S16=0,0,IF(S16&lt;10,1,IF(MOD(S16,40)&lt;10,ROUNDDOWN(S16/40,0),ROUNDUP(S16/40,0))))</f>
        <v>0</v>
      </c>
      <c r="U16" s="151"/>
      <c r="V16" s="152">
        <f t="shared" ref="V16" si="32">IF(U16=0,0,IF(U16&lt;10,1,IF(MOD(U16,40)&lt;10,ROUNDDOWN(U16/40,0),ROUNDUP(U16/40,0))))</f>
        <v>0</v>
      </c>
      <c r="W16" s="153"/>
      <c r="X16" s="152">
        <f t="shared" ref="X16" si="33">IF(W16=0,0,IF(W16&lt;10,1,IF(MOD(W16,40)&lt;10,ROUNDDOWN(W16/40,0),ROUNDUP(W16/40,0))))</f>
        <v>0</v>
      </c>
      <c r="Y16" s="151"/>
      <c r="Z16" s="152">
        <f t="shared" ref="Z16" si="34">IF(Y16=0,0,IF(Y16&lt;10,1,IF(MOD(Y16,40)&lt;10,ROUNDDOWN(Y16/40,0),ROUNDUP(Y16/40,0))))</f>
        <v>0</v>
      </c>
      <c r="AA16" s="151"/>
      <c r="AB16" s="152">
        <f t="shared" ref="AB16" si="35">IF(AA16=0,0,IF(AA16&lt;10,1,IF(MOD(AA16,40)&lt;10,ROUNDDOWN(AA16/40,0),ROUNDUP(AA16/40,0))))</f>
        <v>0</v>
      </c>
      <c r="AC16" s="151"/>
      <c r="AD16" s="152">
        <f t="shared" ref="AD16" si="36">IF(AC16=0,0,IF(AC16&lt;10,1,IF(MOD(AC16,40)&lt;10,ROUNDDOWN(AC16/40,0),ROUNDUP(AC16/40,0))))</f>
        <v>0</v>
      </c>
      <c r="AE16" s="154">
        <f>SUM(A16+C16+E16+G16+I16+K16+M16+O16+Q16+S16+U16+W16+Y16+AA16+AC16)</f>
        <v>0</v>
      </c>
      <c r="AF16" s="154">
        <f>SUM(B16+D16+F16+H16+J16+L16+N16+P16+R16+T16+V16+X16+Z16+AB16+AD16)</f>
        <v>0</v>
      </c>
      <c r="AG16" s="155"/>
      <c r="AH16" s="155"/>
      <c r="AI16" s="156">
        <f t="shared" ref="AI16" si="37">SUM(AG16:AH16)</f>
        <v>0</v>
      </c>
      <c r="AJ16" s="157">
        <f t="shared" ref="AJ16" si="38">IF(AE16&lt;=0,0,IF(AE16&lt;=359,1,IF(AE16&lt;=719,2,IF(AE16&lt;=1079,3,IF(AE16&lt;=1679,4,IF(AE16&lt;=1680,5,IF(AE16&lt;=1680,1,5)))))))</f>
        <v>0</v>
      </c>
      <c r="AK16" s="157">
        <f>IF(AE16&gt;120,ROUND(((((B16+D16+F16)*30)+(A16+C16+E16))/50+(((H16+J16+L16+N16+P16+R16)*40)+(G16+I16+K16+M16+O16+Q16))/50+(T16+V16+X16+Z16+AB16+AD16)*2),0),IF((A16+C16+E16+G16+I16+K16+M16+O16+Q16)&lt;=0,0,IF((A16+C16+E16+G16+I16+K16+M16+O16+Q16)&lt;=20,1,IF((A16+C16+E16+G16+I16+K16+M16+O16+Q16)&lt;=40,2,IF((A16+C16+E16+G16+I16+K16+M16+O16+Q16)&lt;=60,3,IF((A16+C16+E16+G16+I16+K16+M16+O16+Q16)&lt;=80,4,IF((A16+C16+E16+G16+I16+K16+M16+O16+Q16)&lt;=100,5,IF((A16+C16+E16+G16+I16+K16+M16+O16+Q16)&lt;=120,6,0)))))))+((T16+V16+X16+Z16+AB16+AD16)*2))</f>
        <v>0</v>
      </c>
      <c r="AL16" s="158">
        <f t="shared" ref="AL16" si="39">SUM(AJ16:AK16)</f>
        <v>0</v>
      </c>
      <c r="AM16" s="159">
        <f t="shared" ref="AM16" si="40">SUM(AG16)-AJ16</f>
        <v>0</v>
      </c>
      <c r="AN16" s="159">
        <f t="shared" ref="AN16" si="41">SUM(AH16)-AK16</f>
        <v>0</v>
      </c>
      <c r="AO16" s="156">
        <f t="shared" ref="AO16" si="42">SUM(AI16)-AL16</f>
        <v>0</v>
      </c>
      <c r="AP16" s="160" t="e">
        <f>SUM(AO16)/AL16*100</f>
        <v>#DIV/0!</v>
      </c>
      <c r="AQ16" s="155"/>
      <c r="AR16" s="155"/>
      <c r="AS16" s="155"/>
      <c r="AT16" s="158">
        <f>SUM(AO16)-AQ16-AR16+AS16</f>
        <v>0</v>
      </c>
      <c r="AU16" s="160" t="e">
        <f t="shared" ref="AU16" si="43">SUM(AT16)/AL16*100</f>
        <v>#DIV/0!</v>
      </c>
    </row>
    <row r="17" spans="1:45" ht="36" customHeight="1">
      <c r="A17" s="131"/>
    </row>
    <row r="18" spans="1:45" ht="14.25" customHeight="1"/>
    <row r="19" spans="1:45" s="131" customFormat="1">
      <c r="A19" s="131" t="s">
        <v>156</v>
      </c>
    </row>
    <row r="20" spans="1:45" s="131" customFormat="1">
      <c r="A20" s="261" t="s">
        <v>168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3"/>
    </row>
    <row r="21" spans="1:45" ht="46.5" customHeight="1">
      <c r="A21" s="260" t="s">
        <v>5</v>
      </c>
      <c r="B21" s="264" t="s">
        <v>89</v>
      </c>
      <c r="C21" s="264" t="s">
        <v>10</v>
      </c>
      <c r="D21" s="260" t="s">
        <v>28</v>
      </c>
      <c r="E21" s="260" t="s">
        <v>29</v>
      </c>
      <c r="F21" s="260" t="s">
        <v>106</v>
      </c>
      <c r="G21" s="260" t="s">
        <v>105</v>
      </c>
      <c r="H21" s="265" t="s">
        <v>90</v>
      </c>
      <c r="I21" s="265" t="s">
        <v>91</v>
      </c>
      <c r="J21" s="265" t="s">
        <v>92</v>
      </c>
      <c r="K21" s="260" t="s">
        <v>30</v>
      </c>
      <c r="L21" s="260" t="s">
        <v>31</v>
      </c>
      <c r="M21" s="260" t="s">
        <v>93</v>
      </c>
      <c r="N21" s="260" t="s">
        <v>94</v>
      </c>
      <c r="O21" s="260" t="s">
        <v>127</v>
      </c>
      <c r="P21" s="260" t="s">
        <v>128</v>
      </c>
      <c r="Q21" s="260" t="s">
        <v>129</v>
      </c>
      <c r="R21" s="260" t="s">
        <v>130</v>
      </c>
      <c r="S21" s="260" t="s">
        <v>131</v>
      </c>
      <c r="T21" s="260" t="s">
        <v>95</v>
      </c>
      <c r="U21" s="260" t="s">
        <v>96</v>
      </c>
      <c r="V21" s="260" t="s">
        <v>97</v>
      </c>
      <c r="W21" s="260" t="s">
        <v>98</v>
      </c>
      <c r="X21" s="266" t="s">
        <v>126</v>
      </c>
      <c r="Y21" s="266" t="s">
        <v>132</v>
      </c>
      <c r="Z21" s="266" t="s">
        <v>133</v>
      </c>
      <c r="AA21" s="266" t="s">
        <v>134</v>
      </c>
      <c r="AB21" s="266" t="s">
        <v>138</v>
      </c>
      <c r="AC21" s="266" t="s">
        <v>135</v>
      </c>
      <c r="AD21" s="266" t="s">
        <v>136</v>
      </c>
      <c r="AE21" s="266" t="s">
        <v>137</v>
      </c>
      <c r="AF21" s="266" t="s">
        <v>139</v>
      </c>
      <c r="AG21" s="266" t="s">
        <v>140</v>
      </c>
      <c r="AH21" s="266" t="s">
        <v>141</v>
      </c>
      <c r="AI21" s="266" t="s">
        <v>153</v>
      </c>
      <c r="AJ21" s="275" t="s">
        <v>99</v>
      </c>
      <c r="AK21" s="275" t="s">
        <v>107</v>
      </c>
      <c r="AL21" s="275" t="s">
        <v>108</v>
      </c>
      <c r="AM21" s="275" t="s">
        <v>109</v>
      </c>
      <c r="AN21" s="260" t="s">
        <v>110</v>
      </c>
      <c r="AO21" s="260" t="s">
        <v>121</v>
      </c>
      <c r="AP21" s="260" t="s">
        <v>277</v>
      </c>
      <c r="AQ21" s="267" t="s">
        <v>119</v>
      </c>
      <c r="AR21" s="268" t="s">
        <v>120</v>
      </c>
      <c r="AS21" s="271" t="s">
        <v>9</v>
      </c>
    </row>
    <row r="22" spans="1:45" ht="35.25" customHeight="1">
      <c r="A22" s="260"/>
      <c r="B22" s="264"/>
      <c r="C22" s="264"/>
      <c r="D22" s="260"/>
      <c r="E22" s="260"/>
      <c r="F22" s="260"/>
      <c r="G22" s="260"/>
      <c r="H22" s="265"/>
      <c r="I22" s="265"/>
      <c r="J22" s="265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76"/>
      <c r="AK22" s="276"/>
      <c r="AL22" s="276"/>
      <c r="AM22" s="276"/>
      <c r="AN22" s="260"/>
      <c r="AO22" s="260"/>
      <c r="AP22" s="260"/>
      <c r="AQ22" s="267"/>
      <c r="AR22" s="269"/>
      <c r="AS22" s="271"/>
    </row>
    <row r="23" spans="1:45" ht="44.25" customHeight="1">
      <c r="A23" s="260"/>
      <c r="B23" s="264"/>
      <c r="C23" s="264"/>
      <c r="D23" s="260"/>
      <c r="E23" s="260"/>
      <c r="F23" s="260"/>
      <c r="G23" s="260"/>
      <c r="H23" s="265"/>
      <c r="I23" s="265"/>
      <c r="J23" s="265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77"/>
      <c r="AK23" s="277"/>
      <c r="AL23" s="277"/>
      <c r="AM23" s="277"/>
      <c r="AN23" s="260"/>
      <c r="AO23" s="260"/>
      <c r="AP23" s="260"/>
      <c r="AQ23" s="267"/>
      <c r="AR23" s="270"/>
      <c r="AS23" s="271"/>
    </row>
    <row r="24" spans="1:45" s="127" customForma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120"/>
      <c r="Z24" s="120"/>
      <c r="AA24" s="120"/>
      <c r="AB24" s="120"/>
      <c r="AC24" s="120"/>
      <c r="AD24" s="121"/>
      <c r="AE24" s="121"/>
      <c r="AF24" s="121"/>
      <c r="AG24" s="121"/>
      <c r="AH24" s="121"/>
      <c r="AI24" s="121"/>
      <c r="AJ24" s="122"/>
      <c r="AK24" s="122"/>
      <c r="AL24" s="122"/>
      <c r="AM24" s="122"/>
      <c r="AN24" s="122"/>
      <c r="AO24" s="122"/>
      <c r="AP24" s="122"/>
      <c r="AQ24" s="123"/>
      <c r="AR24" s="123"/>
      <c r="AS24" s="124">
        <f>SUM(A24:AR24)</f>
        <v>0</v>
      </c>
    </row>
    <row r="25" spans="1:45">
      <c r="AR25" s="133" t="s">
        <v>278</v>
      </c>
      <c r="AS25" s="161">
        <f>SUM(AI16)-AS24</f>
        <v>0</v>
      </c>
    </row>
    <row r="26" spans="1:45">
      <c r="A26" s="131" t="s">
        <v>157</v>
      </c>
      <c r="B26" s="131"/>
      <c r="C26" s="131"/>
      <c r="D26" s="131"/>
      <c r="E26" s="131"/>
      <c r="F26" s="131"/>
      <c r="G26" s="131"/>
    </row>
    <row r="27" spans="1:45">
      <c r="A27" s="131"/>
      <c r="B27" s="131"/>
      <c r="D27" s="131" t="s">
        <v>287</v>
      </c>
      <c r="E27" s="131"/>
      <c r="F27" s="131"/>
      <c r="G27" s="131"/>
    </row>
    <row r="28" spans="1:45" ht="27" customHeight="1">
      <c r="A28" s="131"/>
      <c r="B28" s="131"/>
      <c r="D28" s="131" t="s">
        <v>167</v>
      </c>
      <c r="E28" s="131"/>
      <c r="F28" s="131"/>
      <c r="G28" s="131"/>
    </row>
    <row r="29" spans="1:45">
      <c r="A29" s="131"/>
      <c r="B29" s="131"/>
      <c r="D29" s="131" t="s">
        <v>158</v>
      </c>
      <c r="F29" s="131"/>
      <c r="G29" s="131"/>
    </row>
    <row r="30" spans="1:45">
      <c r="A30" s="131"/>
      <c r="B30" s="131"/>
      <c r="D30" s="131"/>
      <c r="E30" s="131"/>
      <c r="F30" s="131"/>
      <c r="G30" s="131"/>
    </row>
    <row r="31" spans="1:45">
      <c r="A31" s="131"/>
      <c r="E31" s="131"/>
      <c r="F31" s="131"/>
      <c r="G31" s="131"/>
    </row>
    <row r="32" spans="1:45">
      <c r="A32" s="131"/>
      <c r="C32" s="131"/>
      <c r="D32" s="131"/>
      <c r="E32" s="131"/>
      <c r="F32" s="131"/>
      <c r="G32" s="131"/>
    </row>
  </sheetData>
  <mergeCells count="77">
    <mergeCell ref="AH6:AU6"/>
    <mergeCell ref="Q14:R14"/>
    <mergeCell ref="S14:T14"/>
    <mergeCell ref="U14:V14"/>
    <mergeCell ref="W14:X14"/>
    <mergeCell ref="Y14:Z14"/>
    <mergeCell ref="AS13:AS15"/>
    <mergeCell ref="AT13:AT15"/>
    <mergeCell ref="AU13:AU15"/>
    <mergeCell ref="A14:B14"/>
    <mergeCell ref="C14:D14"/>
    <mergeCell ref="E14:F14"/>
    <mergeCell ref="G14:H14"/>
    <mergeCell ref="I14:J14"/>
    <mergeCell ref="K14:L14"/>
    <mergeCell ref="M14:N14"/>
    <mergeCell ref="AA14:AB14"/>
    <mergeCell ref="AC14:AD14"/>
    <mergeCell ref="AE14:AF14"/>
    <mergeCell ref="AG14:AI14"/>
    <mergeCell ref="AJ14:AL14"/>
    <mergeCell ref="O14:P14"/>
    <mergeCell ref="AP21:AP23"/>
    <mergeCell ref="AQ21:AQ23"/>
    <mergeCell ref="AR21:AR23"/>
    <mergeCell ref="AS21:AS23"/>
    <mergeCell ref="A13:AF13"/>
    <mergeCell ref="AG13:AL13"/>
    <mergeCell ref="AM13:AO14"/>
    <mergeCell ref="AP13:AP15"/>
    <mergeCell ref="AQ13:AQ15"/>
    <mergeCell ref="AR13:AR15"/>
    <mergeCell ref="AJ21:AJ23"/>
    <mergeCell ref="AK21:AK23"/>
    <mergeCell ref="AL21:AL23"/>
    <mergeCell ref="AM21:AM23"/>
    <mergeCell ref="AN21:AN23"/>
    <mergeCell ref="AO21:AO23"/>
    <mergeCell ref="V21:V23"/>
    <mergeCell ref="AI21:AI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Q21:Q23"/>
    <mergeCell ref="R21:R23"/>
    <mergeCell ref="S21:S23"/>
    <mergeCell ref="T21:T23"/>
    <mergeCell ref="U21:U23"/>
    <mergeCell ref="L21:L23"/>
    <mergeCell ref="M21:M23"/>
    <mergeCell ref="N21:N23"/>
    <mergeCell ref="O21:O23"/>
    <mergeCell ref="P21:P23"/>
    <mergeCell ref="A2:AQ2"/>
    <mergeCell ref="A3:AQ3"/>
    <mergeCell ref="A4:AI4"/>
    <mergeCell ref="K21:K23"/>
    <mergeCell ref="A20:AS20"/>
    <mergeCell ref="A21:A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W21:W23"/>
  </mergeCells>
  <pageMargins left="0.43307086614173229" right="0.19685039370078741" top="0.51181102362204722" bottom="0.51181102362204722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T30"/>
  <sheetViews>
    <sheetView topLeftCell="A13" zoomScale="60" zoomScaleNormal="60" workbookViewId="0">
      <selection activeCell="BK13" sqref="BK13"/>
    </sheetView>
  </sheetViews>
  <sheetFormatPr defaultRowHeight="27.75"/>
  <cols>
    <col min="1" max="43" width="5.5703125" style="129" customWidth="1"/>
    <col min="44" max="44" width="6.7109375" style="129" customWidth="1"/>
    <col min="45" max="45" width="8.28515625" style="129" customWidth="1"/>
    <col min="46" max="47" width="2.7109375" style="129" customWidth="1"/>
    <col min="48" max="59" width="3" style="129" customWidth="1"/>
    <col min="60" max="60" width="3.42578125" style="129" customWidth="1"/>
    <col min="61" max="61" width="3.85546875" style="129" customWidth="1"/>
    <col min="62" max="16384" width="9.140625" style="129"/>
  </cols>
  <sheetData>
    <row r="1" spans="1:46" ht="34.5" customHeight="1">
      <c r="AR1" s="130" t="s">
        <v>123</v>
      </c>
    </row>
    <row r="2" spans="1:46" ht="30.75" customHeight="1">
      <c r="A2" s="131" t="s">
        <v>142</v>
      </c>
      <c r="AR2" s="132"/>
    </row>
    <row r="3" spans="1:46" ht="27" customHeight="1">
      <c r="A3" s="284" t="s">
        <v>100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</row>
    <row r="4" spans="1:46">
      <c r="A4" s="260" t="s">
        <v>5</v>
      </c>
      <c r="B4" s="264" t="s">
        <v>89</v>
      </c>
      <c r="C4" s="264" t="s">
        <v>10</v>
      </c>
      <c r="D4" s="260" t="s">
        <v>28</v>
      </c>
      <c r="E4" s="260" t="s">
        <v>29</v>
      </c>
      <c r="F4" s="260" t="s">
        <v>106</v>
      </c>
      <c r="G4" s="260" t="s">
        <v>105</v>
      </c>
      <c r="H4" s="265" t="s">
        <v>90</v>
      </c>
      <c r="I4" s="265" t="s">
        <v>91</v>
      </c>
      <c r="J4" s="265" t="s">
        <v>92</v>
      </c>
      <c r="K4" s="260" t="s">
        <v>30</v>
      </c>
      <c r="L4" s="260" t="s">
        <v>31</v>
      </c>
      <c r="M4" s="260" t="s">
        <v>93</v>
      </c>
      <c r="N4" s="260" t="s">
        <v>94</v>
      </c>
      <c r="O4" s="260" t="s">
        <v>127</v>
      </c>
      <c r="P4" s="260" t="s">
        <v>128</v>
      </c>
      <c r="Q4" s="260" t="s">
        <v>129</v>
      </c>
      <c r="R4" s="260" t="s">
        <v>130</v>
      </c>
      <c r="S4" s="260" t="s">
        <v>131</v>
      </c>
      <c r="T4" s="260" t="s">
        <v>95</v>
      </c>
      <c r="U4" s="260" t="s">
        <v>96</v>
      </c>
      <c r="V4" s="260" t="s">
        <v>97</v>
      </c>
      <c r="W4" s="260" t="s">
        <v>98</v>
      </c>
      <c r="X4" s="266" t="s">
        <v>126</v>
      </c>
      <c r="Y4" s="266" t="s">
        <v>132</v>
      </c>
      <c r="Z4" s="266" t="s">
        <v>133</v>
      </c>
      <c r="AA4" s="266" t="s">
        <v>134</v>
      </c>
      <c r="AB4" s="266" t="s">
        <v>138</v>
      </c>
      <c r="AC4" s="266" t="s">
        <v>135</v>
      </c>
      <c r="AD4" s="266" t="s">
        <v>136</v>
      </c>
      <c r="AE4" s="266" t="s">
        <v>137</v>
      </c>
      <c r="AF4" s="266" t="s">
        <v>139</v>
      </c>
      <c r="AG4" s="266" t="s">
        <v>140</v>
      </c>
      <c r="AH4" s="266" t="s">
        <v>141</v>
      </c>
      <c r="AI4" s="266" t="s">
        <v>153</v>
      </c>
      <c r="AJ4" s="275" t="s">
        <v>99</v>
      </c>
      <c r="AK4" s="275" t="s">
        <v>107</v>
      </c>
      <c r="AL4" s="275" t="s">
        <v>108</v>
      </c>
      <c r="AM4" s="275" t="s">
        <v>109</v>
      </c>
      <c r="AN4" s="260" t="s">
        <v>110</v>
      </c>
      <c r="AO4" s="260" t="s">
        <v>121</v>
      </c>
      <c r="AP4" s="260" t="s">
        <v>271</v>
      </c>
      <c r="AQ4" s="267" t="s">
        <v>143</v>
      </c>
      <c r="AR4" s="271" t="s">
        <v>9</v>
      </c>
    </row>
    <row r="5" spans="1:46">
      <c r="A5" s="260"/>
      <c r="B5" s="264"/>
      <c r="C5" s="264"/>
      <c r="D5" s="260"/>
      <c r="E5" s="260"/>
      <c r="F5" s="260"/>
      <c r="G5" s="260"/>
      <c r="H5" s="265"/>
      <c r="I5" s="265"/>
      <c r="J5" s="265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76"/>
      <c r="AK5" s="276"/>
      <c r="AL5" s="276"/>
      <c r="AM5" s="276"/>
      <c r="AN5" s="260"/>
      <c r="AO5" s="260"/>
      <c r="AP5" s="260"/>
      <c r="AQ5" s="267"/>
      <c r="AR5" s="271"/>
    </row>
    <row r="6" spans="1:46" ht="83.25" customHeight="1">
      <c r="A6" s="260"/>
      <c r="B6" s="264"/>
      <c r="C6" s="264"/>
      <c r="D6" s="260"/>
      <c r="E6" s="260"/>
      <c r="F6" s="260"/>
      <c r="G6" s="260"/>
      <c r="H6" s="265"/>
      <c r="I6" s="265"/>
      <c r="J6" s="265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77"/>
      <c r="AK6" s="277"/>
      <c r="AL6" s="277"/>
      <c r="AM6" s="277"/>
      <c r="AN6" s="260"/>
      <c r="AO6" s="260"/>
      <c r="AP6" s="260"/>
      <c r="AQ6" s="267"/>
      <c r="AR6" s="271"/>
    </row>
    <row r="7" spans="1:46" ht="3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0"/>
      <c r="Y7" s="120"/>
      <c r="Z7" s="120"/>
      <c r="AA7" s="120"/>
      <c r="AB7" s="120"/>
      <c r="AC7" s="120"/>
      <c r="AD7" s="121"/>
      <c r="AE7" s="121"/>
      <c r="AF7" s="121"/>
      <c r="AG7" s="121"/>
      <c r="AH7" s="121"/>
      <c r="AI7" s="121"/>
      <c r="AJ7" s="122"/>
      <c r="AK7" s="122"/>
      <c r="AL7" s="122"/>
      <c r="AM7" s="122"/>
      <c r="AN7" s="122"/>
      <c r="AO7" s="122"/>
      <c r="AP7" s="122"/>
      <c r="AQ7" s="123"/>
      <c r="AR7" s="124">
        <f>SUM(A7:AQ7)</f>
        <v>0</v>
      </c>
    </row>
    <row r="8" spans="1:46" ht="24.75" customHeight="1">
      <c r="AQ8" s="133" t="s">
        <v>279</v>
      </c>
      <c r="AR8" s="134">
        <f>SUM(AR7)+ตรวจนรหน้า1!AO16</f>
        <v>0</v>
      </c>
    </row>
    <row r="9" spans="1:46" ht="32.25" customHeight="1">
      <c r="A9" s="131" t="s">
        <v>284</v>
      </c>
      <c r="AR9" s="125" t="s">
        <v>280</v>
      </c>
    </row>
    <row r="10" spans="1:46" ht="29.25" customHeight="1">
      <c r="A10" s="284" t="s">
        <v>275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</row>
    <row r="11" spans="1:46" ht="21.75" customHeight="1">
      <c r="A11" s="260" t="s">
        <v>5</v>
      </c>
      <c r="B11" s="264" t="s">
        <v>89</v>
      </c>
      <c r="C11" s="264" t="s">
        <v>10</v>
      </c>
      <c r="D11" s="260" t="s">
        <v>28</v>
      </c>
      <c r="E11" s="260" t="s">
        <v>29</v>
      </c>
      <c r="F11" s="260" t="s">
        <v>106</v>
      </c>
      <c r="G11" s="260" t="s">
        <v>105</v>
      </c>
      <c r="H11" s="265" t="s">
        <v>90</v>
      </c>
      <c r="I11" s="265" t="s">
        <v>91</v>
      </c>
      <c r="J11" s="265" t="s">
        <v>92</v>
      </c>
      <c r="K11" s="260" t="s">
        <v>30</v>
      </c>
      <c r="L11" s="260" t="s">
        <v>31</v>
      </c>
      <c r="M11" s="260" t="s">
        <v>93</v>
      </c>
      <c r="N11" s="260" t="s">
        <v>94</v>
      </c>
      <c r="O11" s="260" t="s">
        <v>127</v>
      </c>
      <c r="P11" s="260" t="s">
        <v>128</v>
      </c>
      <c r="Q11" s="260" t="s">
        <v>129</v>
      </c>
      <c r="R11" s="260" t="s">
        <v>130</v>
      </c>
      <c r="S11" s="260" t="s">
        <v>131</v>
      </c>
      <c r="T11" s="260" t="s">
        <v>95</v>
      </c>
      <c r="U11" s="260" t="s">
        <v>96</v>
      </c>
      <c r="V11" s="260" t="s">
        <v>97</v>
      </c>
      <c r="W11" s="260" t="s">
        <v>98</v>
      </c>
      <c r="X11" s="266" t="s">
        <v>126</v>
      </c>
      <c r="Y11" s="266" t="s">
        <v>132</v>
      </c>
      <c r="Z11" s="266" t="s">
        <v>133</v>
      </c>
      <c r="AA11" s="266" t="s">
        <v>134</v>
      </c>
      <c r="AB11" s="266" t="s">
        <v>138</v>
      </c>
      <c r="AC11" s="266" t="s">
        <v>135</v>
      </c>
      <c r="AD11" s="266" t="s">
        <v>136</v>
      </c>
      <c r="AE11" s="266" t="s">
        <v>137</v>
      </c>
      <c r="AF11" s="266" t="s">
        <v>139</v>
      </c>
      <c r="AG11" s="266" t="s">
        <v>140</v>
      </c>
      <c r="AH11" s="266" t="s">
        <v>141</v>
      </c>
      <c r="AI11" s="266" t="s">
        <v>153</v>
      </c>
      <c r="AJ11" s="275" t="s">
        <v>99</v>
      </c>
      <c r="AK11" s="275" t="s">
        <v>107</v>
      </c>
      <c r="AL11" s="275" t="s">
        <v>108</v>
      </c>
      <c r="AM11" s="275" t="s">
        <v>109</v>
      </c>
      <c r="AN11" s="260" t="s">
        <v>110</v>
      </c>
      <c r="AO11" s="260" t="s">
        <v>121</v>
      </c>
      <c r="AP11" s="260" t="s">
        <v>271</v>
      </c>
      <c r="AQ11" s="267" t="s">
        <v>143</v>
      </c>
      <c r="AR11" s="271" t="s">
        <v>9</v>
      </c>
    </row>
    <row r="12" spans="1:46">
      <c r="A12" s="260"/>
      <c r="B12" s="264"/>
      <c r="C12" s="264"/>
      <c r="D12" s="260"/>
      <c r="E12" s="260"/>
      <c r="F12" s="260"/>
      <c r="G12" s="260"/>
      <c r="H12" s="265"/>
      <c r="I12" s="265"/>
      <c r="J12" s="265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76"/>
      <c r="AK12" s="276"/>
      <c r="AL12" s="276"/>
      <c r="AM12" s="276"/>
      <c r="AN12" s="260"/>
      <c r="AO12" s="260"/>
      <c r="AP12" s="260"/>
      <c r="AQ12" s="267"/>
      <c r="AR12" s="271"/>
    </row>
    <row r="13" spans="1:46" ht="85.5" customHeight="1">
      <c r="A13" s="260"/>
      <c r="B13" s="264"/>
      <c r="C13" s="264"/>
      <c r="D13" s="260"/>
      <c r="E13" s="260"/>
      <c r="F13" s="260"/>
      <c r="G13" s="260"/>
      <c r="H13" s="265"/>
      <c r="I13" s="265"/>
      <c r="J13" s="265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77"/>
      <c r="AK13" s="277"/>
      <c r="AL13" s="277"/>
      <c r="AM13" s="277"/>
      <c r="AN13" s="260"/>
      <c r="AO13" s="260"/>
      <c r="AP13" s="260"/>
      <c r="AQ13" s="267"/>
      <c r="AR13" s="271"/>
    </row>
    <row r="14" spans="1:46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/>
      <c r="Y14" s="120"/>
      <c r="Z14" s="120"/>
      <c r="AA14" s="120"/>
      <c r="AB14" s="120"/>
      <c r="AC14" s="120"/>
      <c r="AD14" s="121"/>
      <c r="AE14" s="121"/>
      <c r="AF14" s="121"/>
      <c r="AG14" s="121"/>
      <c r="AH14" s="121"/>
      <c r="AI14" s="121"/>
      <c r="AJ14" s="122"/>
      <c r="AK14" s="122"/>
      <c r="AL14" s="122"/>
      <c r="AM14" s="122"/>
      <c r="AN14" s="122"/>
      <c r="AO14" s="122"/>
      <c r="AP14" s="122"/>
      <c r="AQ14" s="123"/>
      <c r="AR14" s="124">
        <f>SUM(A14:AQ14)</f>
        <v>0</v>
      </c>
    </row>
    <row r="15" spans="1:46" ht="24" customHeight="1">
      <c r="AQ15" s="133" t="s">
        <v>281</v>
      </c>
      <c r="AR15" s="135">
        <f>SUM(AR14)-ตรวจนรหน้า1!AQ16</f>
        <v>0</v>
      </c>
    </row>
    <row r="16" spans="1:46">
      <c r="A16" s="131" t="s">
        <v>282</v>
      </c>
      <c r="AT16" s="136"/>
    </row>
    <row r="17" spans="1:46">
      <c r="A17" s="285" t="s">
        <v>169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7"/>
      <c r="AT17" s="137"/>
    </row>
    <row r="18" spans="1:46" ht="35.25" customHeight="1">
      <c r="A18" s="260" t="s">
        <v>5</v>
      </c>
      <c r="B18" s="264" t="s">
        <v>89</v>
      </c>
      <c r="C18" s="264" t="s">
        <v>10</v>
      </c>
      <c r="D18" s="260" t="s">
        <v>28</v>
      </c>
      <c r="E18" s="260" t="s">
        <v>29</v>
      </c>
      <c r="F18" s="260" t="s">
        <v>106</v>
      </c>
      <c r="G18" s="260" t="s">
        <v>105</v>
      </c>
      <c r="H18" s="265" t="s">
        <v>90</v>
      </c>
      <c r="I18" s="265" t="s">
        <v>91</v>
      </c>
      <c r="J18" s="265" t="s">
        <v>92</v>
      </c>
      <c r="K18" s="260" t="s">
        <v>30</v>
      </c>
      <c r="L18" s="260" t="s">
        <v>31</v>
      </c>
      <c r="M18" s="260" t="s">
        <v>93</v>
      </c>
      <c r="N18" s="260" t="s">
        <v>94</v>
      </c>
      <c r="O18" s="260" t="s">
        <v>127</v>
      </c>
      <c r="P18" s="260" t="s">
        <v>128</v>
      </c>
      <c r="Q18" s="260" t="s">
        <v>129</v>
      </c>
      <c r="R18" s="260" t="s">
        <v>130</v>
      </c>
      <c r="S18" s="260" t="s">
        <v>131</v>
      </c>
      <c r="T18" s="260" t="s">
        <v>95</v>
      </c>
      <c r="U18" s="260" t="s">
        <v>96</v>
      </c>
      <c r="V18" s="260" t="s">
        <v>97</v>
      </c>
      <c r="W18" s="260" t="s">
        <v>98</v>
      </c>
      <c r="X18" s="266" t="s">
        <v>126</v>
      </c>
      <c r="Y18" s="266" t="s">
        <v>132</v>
      </c>
      <c r="Z18" s="266" t="s">
        <v>133</v>
      </c>
      <c r="AA18" s="266" t="s">
        <v>134</v>
      </c>
      <c r="AB18" s="266" t="s">
        <v>138</v>
      </c>
      <c r="AC18" s="266" t="s">
        <v>135</v>
      </c>
      <c r="AD18" s="266" t="s">
        <v>136</v>
      </c>
      <c r="AE18" s="266" t="s">
        <v>137</v>
      </c>
      <c r="AF18" s="266" t="s">
        <v>139</v>
      </c>
      <c r="AG18" s="266" t="s">
        <v>140</v>
      </c>
      <c r="AH18" s="266" t="s">
        <v>141</v>
      </c>
      <c r="AI18" s="266" t="s">
        <v>153</v>
      </c>
      <c r="AJ18" s="275" t="s">
        <v>99</v>
      </c>
      <c r="AK18" s="275" t="s">
        <v>107</v>
      </c>
      <c r="AL18" s="275" t="s">
        <v>108</v>
      </c>
      <c r="AM18" s="275" t="s">
        <v>109</v>
      </c>
      <c r="AN18" s="260" t="s">
        <v>110</v>
      </c>
      <c r="AO18" s="260" t="s">
        <v>121</v>
      </c>
      <c r="AP18" s="260" t="s">
        <v>271</v>
      </c>
      <c r="AQ18" s="288" t="s">
        <v>119</v>
      </c>
      <c r="AR18" s="267" t="s">
        <v>124</v>
      </c>
      <c r="AS18" s="271" t="s">
        <v>9</v>
      </c>
      <c r="AT18" s="136"/>
    </row>
    <row r="19" spans="1:46" ht="36.75" customHeight="1">
      <c r="A19" s="260"/>
      <c r="B19" s="264"/>
      <c r="C19" s="264"/>
      <c r="D19" s="260"/>
      <c r="E19" s="260"/>
      <c r="F19" s="260"/>
      <c r="G19" s="260"/>
      <c r="H19" s="265"/>
      <c r="I19" s="265"/>
      <c r="J19" s="265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76"/>
      <c r="AK19" s="276"/>
      <c r="AL19" s="276"/>
      <c r="AM19" s="276"/>
      <c r="AN19" s="260"/>
      <c r="AO19" s="260"/>
      <c r="AP19" s="260"/>
      <c r="AQ19" s="288"/>
      <c r="AR19" s="267"/>
      <c r="AS19" s="271"/>
    </row>
    <row r="20" spans="1:46" ht="61.5" customHeight="1">
      <c r="A20" s="260"/>
      <c r="B20" s="264"/>
      <c r="C20" s="264"/>
      <c r="D20" s="260"/>
      <c r="E20" s="260"/>
      <c r="F20" s="260"/>
      <c r="G20" s="260"/>
      <c r="H20" s="265"/>
      <c r="I20" s="265"/>
      <c r="J20" s="265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77"/>
      <c r="AK20" s="277"/>
      <c r="AL20" s="277"/>
      <c r="AM20" s="277"/>
      <c r="AN20" s="260"/>
      <c r="AO20" s="260"/>
      <c r="AP20" s="260"/>
      <c r="AQ20" s="288"/>
      <c r="AR20" s="267"/>
      <c r="AS20" s="271"/>
    </row>
    <row r="21" spans="1:46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20"/>
      <c r="Y21" s="120"/>
      <c r="Z21" s="120"/>
      <c r="AA21" s="120"/>
      <c r="AB21" s="120"/>
      <c r="AC21" s="120"/>
      <c r="AD21" s="121"/>
      <c r="AE21" s="121"/>
      <c r="AF21" s="121"/>
      <c r="AG21" s="121"/>
      <c r="AH21" s="121"/>
      <c r="AI21" s="121"/>
      <c r="AJ21" s="122"/>
      <c r="AK21" s="122"/>
      <c r="AL21" s="122"/>
      <c r="AM21" s="122"/>
      <c r="AN21" s="122"/>
      <c r="AO21" s="122"/>
      <c r="AP21" s="122"/>
      <c r="AQ21" s="123"/>
      <c r="AR21" s="123"/>
      <c r="AS21" s="124">
        <f>SUM(A21:AR21)</f>
        <v>0</v>
      </c>
    </row>
    <row r="22" spans="1:46" ht="27.75" customHeight="1">
      <c r="A22" s="131" t="s">
        <v>144</v>
      </c>
      <c r="B22" s="131"/>
      <c r="C22" s="131"/>
      <c r="D22" s="131"/>
      <c r="AR22" s="133" t="s">
        <v>283</v>
      </c>
      <c r="AS22" s="135">
        <f>SUM(AS21)-ตรวจนรหน้า1!AI16</f>
        <v>0</v>
      </c>
    </row>
    <row r="23" spans="1:46" ht="31.5" customHeight="1">
      <c r="B23" s="131"/>
      <c r="C23" s="131"/>
      <c r="D23" s="131" t="s">
        <v>160</v>
      </c>
    </row>
    <row r="24" spans="1:46" ht="31.5" customHeight="1">
      <c r="B24" s="131"/>
      <c r="C24" s="131"/>
      <c r="D24" s="131" t="s">
        <v>171</v>
      </c>
      <c r="E24" s="131"/>
      <c r="F24" s="127"/>
      <c r="G24" s="127"/>
      <c r="H24" s="131"/>
      <c r="I24" s="131"/>
    </row>
    <row r="25" spans="1:46">
      <c r="A25" s="131"/>
      <c r="B25" s="131"/>
      <c r="C25" s="131"/>
      <c r="E25" s="138" t="s">
        <v>161</v>
      </c>
      <c r="F25" s="131"/>
      <c r="G25" s="131"/>
      <c r="H25" s="131"/>
      <c r="I25" s="131"/>
    </row>
    <row r="26" spans="1:46">
      <c r="A26" s="131"/>
      <c r="E26" s="131" t="s">
        <v>162</v>
      </c>
      <c r="F26" s="138"/>
      <c r="G26" s="131"/>
      <c r="H26" s="131"/>
      <c r="I26" s="131"/>
    </row>
    <row r="27" spans="1:46">
      <c r="D27" s="131"/>
      <c r="F27" s="131" t="s">
        <v>163</v>
      </c>
      <c r="G27" s="131"/>
      <c r="H27" s="131"/>
      <c r="I27" s="131"/>
    </row>
    <row r="28" spans="1:46">
      <c r="D28" s="131"/>
      <c r="F28" s="131" t="s">
        <v>164</v>
      </c>
      <c r="H28" s="131"/>
      <c r="I28" s="131"/>
    </row>
    <row r="29" spans="1:46">
      <c r="D29" s="139" t="s">
        <v>165</v>
      </c>
      <c r="F29" s="131"/>
    </row>
    <row r="30" spans="1:46">
      <c r="D30" s="140" t="s">
        <v>166</v>
      </c>
    </row>
  </sheetData>
  <mergeCells count="136">
    <mergeCell ref="AR18:AR20"/>
    <mergeCell ref="AS18:AS20"/>
    <mergeCell ref="AL18:AL20"/>
    <mergeCell ref="AM18:AM20"/>
    <mergeCell ref="AN18:AN20"/>
    <mergeCell ref="AO18:AO20"/>
    <mergeCell ref="AP18:AP20"/>
    <mergeCell ref="AQ18:AQ20"/>
    <mergeCell ref="AF18:AF20"/>
    <mergeCell ref="AG18:AG20"/>
    <mergeCell ref="AH18:AH20"/>
    <mergeCell ref="AI18:AI20"/>
    <mergeCell ref="AJ18:AJ20"/>
    <mergeCell ref="AK18:AK20"/>
    <mergeCell ref="Z18:Z20"/>
    <mergeCell ref="AA18:AA20"/>
    <mergeCell ref="AB18:AB20"/>
    <mergeCell ref="AC18:AC20"/>
    <mergeCell ref="AD18:AD20"/>
    <mergeCell ref="AE18:AE20"/>
    <mergeCell ref="T18:T20"/>
    <mergeCell ref="U18:U20"/>
    <mergeCell ref="V18:V20"/>
    <mergeCell ref="W18:W20"/>
    <mergeCell ref="X18:X20"/>
    <mergeCell ref="Y18:Y20"/>
    <mergeCell ref="P18:P20"/>
    <mergeCell ref="Q18:Q20"/>
    <mergeCell ref="R18:R20"/>
    <mergeCell ref="S18:S20"/>
    <mergeCell ref="H18:H20"/>
    <mergeCell ref="I18:I20"/>
    <mergeCell ref="J18:J20"/>
    <mergeCell ref="K18:K20"/>
    <mergeCell ref="L18:L20"/>
    <mergeCell ref="M18:M20"/>
    <mergeCell ref="A17:AS17"/>
    <mergeCell ref="A18:A20"/>
    <mergeCell ref="B18:B20"/>
    <mergeCell ref="C18:C20"/>
    <mergeCell ref="D18:D20"/>
    <mergeCell ref="E18:E20"/>
    <mergeCell ref="F18:F20"/>
    <mergeCell ref="G18:G20"/>
    <mergeCell ref="AK11:AK13"/>
    <mergeCell ref="AL11:AL13"/>
    <mergeCell ref="AM11:AM13"/>
    <mergeCell ref="AN11:AN13"/>
    <mergeCell ref="AO11:AO13"/>
    <mergeCell ref="AP11:AP13"/>
    <mergeCell ref="AE11:AE13"/>
    <mergeCell ref="AF11:AF13"/>
    <mergeCell ref="AG11:AG13"/>
    <mergeCell ref="AH11:AH13"/>
    <mergeCell ref="AI11:AI13"/>
    <mergeCell ref="AJ11:AJ13"/>
    <mergeCell ref="Y11:Y13"/>
    <mergeCell ref="Z11:Z13"/>
    <mergeCell ref="N18:N20"/>
    <mergeCell ref="O18:O20"/>
    <mergeCell ref="AD11:AD13"/>
    <mergeCell ref="S11:S13"/>
    <mergeCell ref="T11:T13"/>
    <mergeCell ref="U11:U13"/>
    <mergeCell ref="V11:V13"/>
    <mergeCell ref="W11:W13"/>
    <mergeCell ref="X11:X13"/>
    <mergeCell ref="AQ11:AQ13"/>
    <mergeCell ref="AR11:AR13"/>
    <mergeCell ref="G11:G13"/>
    <mergeCell ref="H11:H13"/>
    <mergeCell ref="I11:I13"/>
    <mergeCell ref="J11:J13"/>
    <mergeCell ref="K11:K13"/>
    <mergeCell ref="L11:L13"/>
    <mergeCell ref="AA11:AA13"/>
    <mergeCell ref="AB11:AB13"/>
    <mergeCell ref="AC11:AC13"/>
    <mergeCell ref="A11:A13"/>
    <mergeCell ref="B11:B13"/>
    <mergeCell ref="C11:C13"/>
    <mergeCell ref="D11:D13"/>
    <mergeCell ref="E11:E13"/>
    <mergeCell ref="F11:F13"/>
    <mergeCell ref="AN4:AN6"/>
    <mergeCell ref="AO4:AO6"/>
    <mergeCell ref="AP4:AP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M11:M13"/>
    <mergeCell ref="N11:N13"/>
    <mergeCell ref="O11:O13"/>
    <mergeCell ref="P11:P13"/>
    <mergeCell ref="Q11:Q13"/>
    <mergeCell ref="R11:R13"/>
    <mergeCell ref="A10:AR10"/>
    <mergeCell ref="AH4:AH6"/>
    <mergeCell ref="AI4:AI6"/>
    <mergeCell ref="AJ4:AJ6"/>
    <mergeCell ref="AK4:AK6"/>
    <mergeCell ref="AL4:AL6"/>
    <mergeCell ref="AM4:AM6"/>
    <mergeCell ref="AB4:AB6"/>
    <mergeCell ref="AC4:AC6"/>
    <mergeCell ref="AD4:AD6"/>
    <mergeCell ref="AE4:AE6"/>
    <mergeCell ref="AF4:AF6"/>
    <mergeCell ref="AG4:AG6"/>
    <mergeCell ref="V4:V6"/>
    <mergeCell ref="W4:W6"/>
    <mergeCell ref="X4:X6"/>
    <mergeCell ref="Y4:Y6"/>
    <mergeCell ref="Z4:Z6"/>
    <mergeCell ref="AA4:AA6"/>
    <mergeCell ref="P4:P6"/>
    <mergeCell ref="Q4:Q6"/>
    <mergeCell ref="R4:R6"/>
    <mergeCell ref="A3:AR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Q4:AQ6"/>
    <mergeCell ref="AR4:AR6"/>
  </mergeCells>
  <pageMargins left="0.45" right="0.2" top="0.25" bottom="0.2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เกณฑ์ กคศ.</vt:lpstr>
      <vt:lpstr>ม.พิเศษ</vt:lpstr>
      <vt:lpstr>โรงเรียนคิดเกณฑ์พิเศษ</vt:lpstr>
      <vt:lpstr>แบบโรงเรียน1</vt:lpstr>
      <vt:lpstr>แบบโรงเรียน2</vt:lpstr>
      <vt:lpstr>ตรวจนรหน้า1</vt:lpstr>
      <vt:lpstr>ตรวจนรหน้า2</vt:lpstr>
      <vt:lpstr>ตรวจนรหน้า1!Print_Area</vt:lpstr>
      <vt:lpstr>ตรวจนรหน้า2!Print_Area</vt:lpstr>
      <vt:lpstr>ม.พิเศษ!Print_Area</vt:lpstr>
      <vt:lpstr>โรงเรียนคิดเกณฑ์พิเศษ!Print_Area</vt:lpstr>
      <vt:lpstr>โรงเรียนคิดเกณฑ์พิเศษ!Print_Titles</vt:lpstr>
    </vt:vector>
  </TitlesOfParts>
  <Company>OBEC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Mr.Robin ThaiSaKonWindows Se7en V5</cp:lastModifiedBy>
  <cp:lastPrinted>2017-06-20T02:21:18Z</cp:lastPrinted>
  <dcterms:created xsi:type="dcterms:W3CDTF">2005-09-20T07:47:23Z</dcterms:created>
  <dcterms:modified xsi:type="dcterms:W3CDTF">2017-06-20T02:22:00Z</dcterms:modified>
</cp:coreProperties>
</file>